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updateLinks="never" codeName="ThisWorkbook"/>
  <mc:AlternateContent xmlns:mc="http://schemas.openxmlformats.org/markup-compatibility/2006">
    <mc:Choice Requires="x15">
      <x15ac:absPath xmlns:x15ac="http://schemas.microsoft.com/office/spreadsheetml/2010/11/ac" url="G:\Shared drives\GRESB - Shared files\02 Infrastructure\02 Assessments\01 Asset\2020\"/>
    </mc:Choice>
  </mc:AlternateContent>
  <xr:revisionPtr revIDLastSave="0" documentId="13_ncr:1_{C14DBAB2-D95F-4ADA-8D1F-0B2BC3021066}" xr6:coauthVersionLast="45" xr6:coauthVersionMax="45" xr10:uidLastSave="{00000000-0000-0000-0000-000000000000}"/>
  <workbookProtection lockStructure="1"/>
  <bookViews>
    <workbookView xWindow="-7425" yWindow="-16297" windowWidth="28995" windowHeight="15794" tabRatio="946" xr2:uid="{00000000-000D-0000-FFFF-FFFF00000000}"/>
  </bookViews>
  <sheets>
    <sheet name="About" sheetId="30" r:id="rId1"/>
    <sheet name="Contents" sheetId="31" r:id="rId2"/>
    <sheet name="E&amp;RC" sheetId="1" r:id="rId3"/>
    <sheet name="LE" sheetId="2" r:id="rId4"/>
    <sheet name="PO" sheetId="3" r:id="rId5"/>
    <sheet name="RP" sheetId="4" r:id="rId6"/>
    <sheet name="RM" sheetId="5" r:id="rId7"/>
    <sheet name="SE" sheetId="6" r:id="rId8"/>
    <sheet name="IM" sheetId="7" r:id="rId9"/>
    <sheet name="OI" sheetId="8" r:id="rId10"/>
    <sheet name="EN" sheetId="10" r:id="rId11"/>
    <sheet name="GH" sheetId="11" r:id="rId12"/>
    <sheet name="AP" sheetId="12" r:id="rId13"/>
    <sheet name="WT" sheetId="13" r:id="rId14"/>
    <sheet name="WS" sheetId="14" r:id="rId15"/>
    <sheet name="BI" sheetId="15" r:id="rId16"/>
    <sheet name="HS" sheetId="9" r:id="rId17"/>
    <sheet name="EM" sheetId="16" r:id="rId18"/>
    <sheet name="CU" sheetId="17" r:id="rId19"/>
    <sheet name="CA" sheetId="18" r:id="rId20"/>
    <sheet name="Resilience" sheetId="32" r:id="rId21"/>
    <sheet name="Lists" sheetId="27" r:id="rId22"/>
    <sheet name="Sector Activity Metrics" sheetId="29" r:id="rId23"/>
  </sheets>
  <externalReferences>
    <externalReference r:id="rId24"/>
    <externalReference r:id="rId25"/>
  </externalReferences>
  <definedNames>
    <definedName name="_xlnm._FilterDatabase" localSheetId="21" hidden="1">Lists!$P$2:$P$47</definedName>
    <definedName name="AirportCompanies">Lists!$Q$136:$Q$138</definedName>
    <definedName name="CarParkCompanies">Lists!$Q$139:$Q$141</definedName>
    <definedName name="Categories">Lists!$J$3:$J$10</definedName>
    <definedName name="Certifications">Lists!$N$3:$N$43</definedName>
    <definedName name="Contractors_FTE">'E&amp;RC'!$C$40</definedName>
    <definedName name="Countries">Lists!$G$3:$G$73</definedName>
    <definedName name="Currencies">Lists!$F$3:$F$26</definedName>
    <definedName name="Currency">'E&amp;RC'!$F$34</definedName>
    <definedName name="Data">Lists!$P$4:$P$7</definedName>
    <definedName name="DataDistributionCompanies">Lists!$Q$54:$Q$56</definedName>
    <definedName name="DataStorage">Lists!$Q$10:$Q$12</definedName>
    <definedName name="DataTransmission">Lists!$Q$3:$Q$9</definedName>
    <definedName name="DefenceServices">Lists!$Q$105:$Q$109</definedName>
    <definedName name="DistrictCoolingHeatingCompanies">Lists!$Q$64:$Q$66</definedName>
    <definedName name="Diversified">Lists!$P$3</definedName>
    <definedName name="EducationServices">Lists!$Q$110:$Q$114</definedName>
    <definedName name="ElectricityDistributionCompanies">Lists!$Q$57:$Q$60</definedName>
    <definedName name="ElectricityTransmissionNetwork">Lists!$Q$61:$Q$63</definedName>
    <definedName name="Employees_FTE">'E&amp;RC'!$C$39</definedName>
    <definedName name="Energy">Lists!$P$9:$P$12</definedName>
    <definedName name="Energy_Cons">EN!$G$85</definedName>
    <definedName name="Energy_Exp">EN!$G$75</definedName>
    <definedName name="EnergyResourceProcessingCompanies">Lists!$Q$21:$Q$25</definedName>
    <definedName name="EnergyResourceStorageCompanies">Lists!$Q$26:$Q$30</definedName>
    <definedName name="Environmental">Lists!$P$13:$P$17</definedName>
    <definedName name="EnvironmentalManagement">Lists!$Q$48:$Q$53</definedName>
    <definedName name="GasDistributionCompanies">Lists!$Q$70:$Q$72</definedName>
    <definedName name="GAV">'E&amp;RC'!$C$37</definedName>
    <definedName name="GHG_Gross">GH!$G$17</definedName>
    <definedName name="GHG_Net">GH!$G$23</definedName>
    <definedName name="GovernmentServices">Lists!$Q$115:$Q$122</definedName>
    <definedName name="Guidelines">Lists!$H$3:$H$10</definedName>
    <definedName name="Habitat">BI!$G$22</definedName>
    <definedName name="HealthandSocialCareServices">Lists!$Q$130:$Q$135</definedName>
    <definedName name="hrs_Cont">HS!$G$53</definedName>
    <definedName name="hrs_Emp">HS!$G$16</definedName>
    <definedName name="HydroelectricPowerGeneration">Lists!$Q$90:$Q$94</definedName>
    <definedName name="Impact_Value">OI!$H$14</definedName>
    <definedName name="Incentives">Lists!$K$3:$K$6</definedName>
    <definedName name="IndependentPowerProducers">Lists!$Q$73:$Q$79</definedName>
    <definedName name="IndependentWaterandPowerProducers">Lists!$Q$80:$Q$81</definedName>
    <definedName name="issues_env">Lists!$B$3:$B$17</definedName>
    <definedName name="Issues_gov">Lists!$D$3:$D$20</definedName>
    <definedName name="Issues_soc">Lists!$C$3:$C$20</definedName>
    <definedName name="LTI_Cont">HS!$G$50</definedName>
    <definedName name="LTI_Emp">HS!$G$13</definedName>
    <definedName name="Month">Lists!$E$3:$E$15</definedName>
    <definedName name="NaturalResourcesTransportationCompanies">Lists!$Q$13:$Q$20</definedName>
    <definedName name="Network">Lists!$P$18:$P$24</definedName>
    <definedName name="Other">Lists!$P$8</definedName>
    <definedName name="OtherRenewablePowerGeneration">Lists!$Q$95:$Q$99</definedName>
    <definedName name="OtherRenewableTechnologies">Lists!$Q$100:$Q$104</definedName>
    <definedName name="OtherTransport">Lists!$Q$169:$Q$173</definedName>
    <definedName name="Output">OI!$H$13</definedName>
    <definedName name="Phase">Lists!$M$3:$M$6</definedName>
    <definedName name="PortCompanies">Lists!$Q$142:$Q$147</definedName>
    <definedName name="Power">Lists!$P$25:$P$27</definedName>
    <definedName name="RailCompanies">Lists!$Q$148:$Q$155</definedName>
    <definedName name="RecreationalFacilities">Lists!$Q$123:$Q$129</definedName>
    <definedName name="Renewable">Lists!$P$28:$P$33</definedName>
    <definedName name="Revenue">'E&amp;RC'!$C$38</definedName>
    <definedName name="RoadCompanies">Lists!$Q$156:$Q$162</definedName>
    <definedName name="Schemes">Lists!$I$3:$I$35</definedName>
    <definedName name="Social">Lists!$P$34:$P$40</definedName>
    <definedName name="SolarPowerGeneration">Lists!$Q$86:$Q$89</definedName>
    <definedName name="Status">Lists!$L$3:$L$6</definedName>
    <definedName name="Superclass">Lists!$O$3:$O$12</definedName>
    <definedName name="Transport">Lists!$P$41:$P$47</definedName>
    <definedName name="TRI_Cont">HS!$G$51</definedName>
    <definedName name="TRI_Emp">HS!$G$14</definedName>
    <definedName name="UrbanCommuterCompanies">Lists!$Q$163:$Q$168</definedName>
    <definedName name="Waste">WS!$G$26</definedName>
    <definedName name="WasteTreatment">Lists!$Q$31:$Q$37</definedName>
    <definedName name="WastewaterTreatment">Lists!$Q$44:$Q$47</definedName>
    <definedName name="Water_Dis">WT!$G$60</definedName>
    <definedName name="Water_Withdr">WT!$G$19</definedName>
    <definedName name="WaterandSewerageCompanies">Lists!$Q$67:$Q$69</definedName>
    <definedName name="WaterSupplyandTreatment">Lists!$Q$38:$Q$43</definedName>
    <definedName name="WindPowerGeneration">Lists!$Q$82:$Q$85</definedName>
    <definedName name="Yesnolist">Lists!$A$3:$A$5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13" l="1"/>
  <c r="G60" i="13"/>
  <c r="G63" i="13" s="1"/>
  <c r="G61" i="13"/>
  <c r="H19" i="8"/>
  <c r="H23" i="8"/>
  <c r="H22" i="8"/>
  <c r="H21" i="8"/>
  <c r="H20" i="8"/>
  <c r="G26" i="10"/>
  <c r="G27" i="10" s="1"/>
  <c r="G83" i="10"/>
  <c r="G84" i="10"/>
  <c r="G75" i="10"/>
  <c r="G76" i="10" s="1"/>
  <c r="G56" i="10"/>
  <c r="G43" i="10"/>
  <c r="G85" i="10" l="1"/>
  <c r="J49" i="1"/>
  <c r="H193" i="29" l="1"/>
  <c r="H192" i="29"/>
  <c r="H191" i="29"/>
  <c r="H190" i="29"/>
  <c r="H189" i="29"/>
  <c r="H188" i="29"/>
  <c r="H187" i="29"/>
  <c r="H186" i="29"/>
  <c r="H185" i="29"/>
  <c r="H184" i="29"/>
  <c r="H183" i="29"/>
  <c r="H182" i="29"/>
  <c r="H181" i="29"/>
  <c r="H180" i="29"/>
  <c r="H179" i="29"/>
  <c r="H178" i="29"/>
  <c r="H177" i="29"/>
  <c r="H176" i="29"/>
  <c r="H175" i="29"/>
  <c r="H174" i="29"/>
  <c r="H173" i="29"/>
  <c r="H172" i="29"/>
  <c r="H171" i="29"/>
  <c r="H170" i="29"/>
  <c r="H169" i="29"/>
  <c r="H168" i="29"/>
  <c r="H167" i="29"/>
  <c r="H166" i="29"/>
  <c r="H165" i="29"/>
  <c r="H163" i="29"/>
  <c r="H162" i="29"/>
  <c r="H161" i="29"/>
  <c r="H160" i="29"/>
  <c r="H159" i="29"/>
  <c r="H158" i="29"/>
  <c r="H157" i="29"/>
  <c r="H156" i="29"/>
  <c r="H155" i="29"/>
  <c r="H154" i="29"/>
  <c r="H164" i="29"/>
  <c r="H153" i="29"/>
  <c r="H152" i="29"/>
  <c r="H151" i="29"/>
  <c r="H150" i="29"/>
  <c r="H149" i="29"/>
  <c r="H148" i="29"/>
  <c r="H147" i="29"/>
  <c r="H146" i="29"/>
  <c r="H145" i="29"/>
  <c r="H144" i="29"/>
  <c r="H143" i="29"/>
  <c r="H142" i="29"/>
  <c r="H141" i="29"/>
  <c r="H140" i="29"/>
  <c r="H139" i="29"/>
  <c r="H138" i="29"/>
  <c r="H137" i="29"/>
  <c r="H136" i="29"/>
  <c r="H135" i="29"/>
  <c r="H134" i="29"/>
  <c r="H133" i="29"/>
  <c r="H132" i="29"/>
  <c r="H131" i="29"/>
  <c r="H130" i="29"/>
  <c r="H129" i="29"/>
  <c r="H128" i="29"/>
  <c r="H127" i="29"/>
  <c r="H126" i="29"/>
  <c r="H125" i="29"/>
  <c r="H124" i="29"/>
  <c r="H123" i="29"/>
  <c r="H122" i="29"/>
  <c r="H121" i="29"/>
  <c r="H120" i="29"/>
  <c r="H119" i="29"/>
  <c r="H118" i="29"/>
  <c r="H117" i="29"/>
  <c r="H116" i="29"/>
  <c r="H115" i="29"/>
  <c r="H114" i="29"/>
  <c r="H113" i="29"/>
  <c r="H112" i="29"/>
  <c r="H111" i="29"/>
  <c r="H110" i="29"/>
  <c r="H109" i="29"/>
  <c r="H108" i="29"/>
  <c r="H107" i="29"/>
  <c r="H106" i="29"/>
  <c r="H105" i="29"/>
  <c r="H104" i="29"/>
  <c r="H103" i="29"/>
  <c r="H102" i="29"/>
  <c r="H101" i="29"/>
  <c r="H100" i="29"/>
  <c r="H99" i="29"/>
  <c r="H98" i="29"/>
  <c r="H97" i="29"/>
  <c r="H96" i="29"/>
  <c r="H95" i="29"/>
  <c r="H94" i="29"/>
  <c r="H93" i="29"/>
  <c r="H92" i="29"/>
  <c r="H91" i="29"/>
  <c r="H90" i="29"/>
  <c r="H89" i="29"/>
  <c r="H88" i="29"/>
  <c r="H87" i="29"/>
  <c r="H86" i="29"/>
  <c r="H85" i="29"/>
  <c r="H84" i="29"/>
  <c r="H83" i="29"/>
  <c r="H82" i="29"/>
  <c r="H81" i="29"/>
  <c r="H80" i="29"/>
  <c r="H79" i="29"/>
  <c r="H78" i="29"/>
  <c r="H77" i="29"/>
  <c r="H76" i="29"/>
  <c r="H75" i="29"/>
  <c r="H74" i="29"/>
  <c r="H73" i="29"/>
  <c r="H72" i="29"/>
  <c r="H71" i="29"/>
  <c r="H70" i="29"/>
  <c r="H68" i="29"/>
  <c r="H67" i="29"/>
  <c r="H66" i="29"/>
  <c r="H65" i="29"/>
  <c r="H64" i="29"/>
  <c r="H69" i="29"/>
  <c r="H63" i="29"/>
  <c r="H62" i="29"/>
  <c r="H61" i="29"/>
  <c r="H60" i="29"/>
  <c r="H59" i="29"/>
  <c r="H58" i="29"/>
  <c r="H57" i="29"/>
  <c r="H56" i="29"/>
  <c r="H55" i="29"/>
  <c r="H54" i="29"/>
  <c r="H53" i="29"/>
  <c r="H52" i="29"/>
  <c r="H51" i="29"/>
  <c r="H50" i="29"/>
  <c r="H49" i="29"/>
  <c r="H48" i="29"/>
  <c r="H47" i="29"/>
  <c r="H46" i="29"/>
  <c r="H45" i="29"/>
  <c r="H44" i="29"/>
  <c r="H43" i="29"/>
  <c r="H42" i="29"/>
  <c r="H41" i="29"/>
  <c r="H40" i="29"/>
  <c r="H39" i="29"/>
  <c r="H38" i="29"/>
  <c r="H37" i="29"/>
  <c r="H36" i="29"/>
  <c r="H35" i="29"/>
  <c r="H34" i="29"/>
  <c r="H33" i="29"/>
  <c r="H32" i="29"/>
  <c r="H31" i="29"/>
  <c r="H30" i="29"/>
  <c r="H29" i="29"/>
  <c r="H28" i="29"/>
  <c r="H27" i="29"/>
  <c r="H26" i="29"/>
  <c r="H25" i="29"/>
  <c r="H24" i="29"/>
  <c r="H23" i="29"/>
  <c r="H22" i="29"/>
  <c r="H21" i="29"/>
  <c r="H20" i="29"/>
  <c r="H19" i="29"/>
  <c r="H18" i="29"/>
  <c r="H17" i="29"/>
  <c r="H16" i="29"/>
  <c r="H15" i="29"/>
  <c r="H14" i="29"/>
  <c r="H13" i="29"/>
  <c r="H12" i="29"/>
  <c r="H11" i="29"/>
  <c r="H10" i="29"/>
  <c r="H9" i="29"/>
  <c r="H8" i="29"/>
  <c r="H6" i="29"/>
  <c r="H5" i="29"/>
  <c r="H7" i="29"/>
  <c r="E266" i="32" l="1"/>
  <c r="E291" i="32"/>
  <c r="E283" i="32"/>
  <c r="E275" i="32"/>
  <c r="E258" i="32"/>
  <c r="E250" i="32"/>
  <c r="E241" i="32" l="1"/>
  <c r="E233" i="32"/>
  <c r="E225" i="32"/>
  <c r="L6" i="32"/>
  <c r="G59" i="9" l="1"/>
  <c r="G58" i="9"/>
  <c r="G22" i="9"/>
  <c r="G21" i="9" l="1"/>
  <c r="E29" i="15"/>
  <c r="E30" i="15"/>
  <c r="E28" i="15"/>
  <c r="G22" i="15"/>
  <c r="G30" i="15" s="1"/>
  <c r="E34" i="14"/>
  <c r="E33" i="14"/>
  <c r="E32" i="14"/>
  <c r="G27" i="14"/>
  <c r="G26" i="14"/>
  <c r="G34" i="14" s="1"/>
  <c r="G14" i="14"/>
  <c r="E70" i="13"/>
  <c r="E28" i="13"/>
  <c r="E69" i="13"/>
  <c r="E68" i="13"/>
  <c r="E27" i="13"/>
  <c r="E26" i="13"/>
  <c r="G68" i="13"/>
  <c r="G19" i="13"/>
  <c r="G69" i="13" l="1"/>
  <c r="G70" i="13"/>
  <c r="G29" i="15"/>
  <c r="G28" i="15"/>
  <c r="G32" i="14"/>
  <c r="G33" i="14"/>
  <c r="G28" i="13"/>
  <c r="G27" i="13"/>
  <c r="G26" i="13"/>
  <c r="E56" i="11" l="1"/>
  <c r="E53" i="11"/>
  <c r="E55" i="11"/>
  <c r="E54" i="11"/>
  <c r="E52" i="11"/>
  <c r="E51" i="11"/>
  <c r="G46" i="11"/>
  <c r="L6" i="2" l="1"/>
  <c r="G18" i="11"/>
  <c r="G15" i="11"/>
  <c r="G17" i="11" s="1"/>
  <c r="E95" i="10"/>
  <c r="G23" i="11" l="1"/>
  <c r="G53" i="11"/>
  <c r="G52" i="11"/>
  <c r="G51" i="11"/>
  <c r="G19" i="11"/>
  <c r="G24" i="11" s="1"/>
  <c r="G54" i="11" l="1"/>
  <c r="G56" i="11"/>
  <c r="G55" i="11"/>
  <c r="G96" i="10" l="1"/>
  <c r="G97" i="10"/>
  <c r="G98" i="10"/>
  <c r="E98" i="10"/>
  <c r="E97" i="10"/>
  <c r="E96" i="10"/>
  <c r="E94" i="10"/>
  <c r="E93" i="10"/>
  <c r="F14" i="8"/>
  <c r="E23" i="8" s="1"/>
  <c r="G86" i="10" l="1"/>
  <c r="G95" i="10"/>
  <c r="G94" i="10"/>
  <c r="G93" i="10"/>
  <c r="E20" i="8" l="1"/>
  <c r="E19" i="8"/>
  <c r="E21" i="8" l="1"/>
  <c r="E22" i="8"/>
</calcChain>
</file>

<file path=xl/sharedStrings.xml><?xml version="1.0" encoding="utf-8"?>
<sst xmlns="http://schemas.openxmlformats.org/spreadsheetml/2006/main" count="5216" uniqueCount="1436">
  <si>
    <t>Policies</t>
  </si>
  <si>
    <t>Leadership</t>
  </si>
  <si>
    <t>PO1</t>
  </si>
  <si>
    <t>LE1</t>
  </si>
  <si>
    <t>PD1</t>
  </si>
  <si>
    <t>MA1</t>
  </si>
  <si>
    <t>Yes</t>
  </si>
  <si>
    <t>Elements covered in the materiality assessment report (multiple answers possible)</t>
  </si>
  <si>
    <t>Identification of the material ESG issues from the entity's operations</t>
  </si>
  <si>
    <t>Entity Characteristics</t>
  </si>
  <si>
    <t>EC1</t>
  </si>
  <si>
    <t>Reporting entity</t>
  </si>
  <si>
    <t>Select all material issues which are covered by a policy or policies (multiple answers possible)</t>
  </si>
  <si>
    <t>Text</t>
  </si>
  <si>
    <t>Biodiversity and habitat</t>
  </si>
  <si>
    <t>Contamination</t>
  </si>
  <si>
    <t>Energy</t>
  </si>
  <si>
    <t>EC2</t>
  </si>
  <si>
    <t>Greenhouse gas emissions</t>
  </si>
  <si>
    <t>Ownership (Select one)</t>
  </si>
  <si>
    <t>Public (listed) entity</t>
  </si>
  <si>
    <t>Hazardous substances</t>
  </si>
  <si>
    <t>Private (non-listed) entity</t>
  </si>
  <si>
    <t>Light pollution</t>
  </si>
  <si>
    <t>Material sourcing and resource efficiency</t>
  </si>
  <si>
    <t>Non-profit entity</t>
  </si>
  <si>
    <t>Government entity</t>
  </si>
  <si>
    <t>Other</t>
  </si>
  <si>
    <t>Engagement with relevant stakeholders to identify which issues are material</t>
  </si>
  <si>
    <t>Resilience to catastrophe/disaster</t>
  </si>
  <si>
    <t>Waste</t>
  </si>
  <si>
    <t>No</t>
  </si>
  <si>
    <t>Water discharge/pollution</t>
  </si>
  <si>
    <t>Water use/withdrawal</t>
  </si>
  <si>
    <t>Other issues</t>
  </si>
  <si>
    <t>Provide additional context for the answer provided (not validated, for reporting purposes only)</t>
  </si>
  <si>
    <t>EC3</t>
  </si>
  <si>
    <t>Entity commencement date</t>
  </si>
  <si>
    <t>EC5</t>
  </si>
  <si>
    <t xml:space="preserve">What is the year of operation commencement? </t>
  </si>
  <si>
    <t>Textarea</t>
  </si>
  <si>
    <t>Number</t>
  </si>
  <si>
    <t>EC4</t>
  </si>
  <si>
    <t>Reporting period</t>
  </si>
  <si>
    <t>Calendar year</t>
  </si>
  <si>
    <t>MA2</t>
  </si>
  <si>
    <t>Fiscal year</t>
  </si>
  <si>
    <t>&lt;Month&gt;</t>
  </si>
  <si>
    <t>Primary Location - Is the entity's Primary Location in developed countries, developing countries or mixed?</t>
  </si>
  <si>
    <t>Reporting Characteristics</t>
  </si>
  <si>
    <t>RC1</t>
  </si>
  <si>
    <t xml:space="preserve">Reporting currency
</t>
  </si>
  <si>
    <t>Values are reported in</t>
  </si>
  <si>
    <t>&lt;Currency&gt;</t>
  </si>
  <si>
    <t>RC2</t>
  </si>
  <si>
    <t>Economic size</t>
  </si>
  <si>
    <t>Gross asset value (required) (in millions)</t>
  </si>
  <si>
    <t>Revenue (required) (in millions)</t>
  </si>
  <si>
    <t>PO2</t>
  </si>
  <si>
    <t>PD2</t>
  </si>
  <si>
    <t>Developed</t>
  </si>
  <si>
    <t>Child labor</t>
  </si>
  <si>
    <t>Community development</t>
  </si>
  <si>
    <t>Customer satisfaction</t>
  </si>
  <si>
    <t>RC3</t>
  </si>
  <si>
    <t>Sector &amp; geography</t>
  </si>
  <si>
    <t>Employee engagement</t>
  </si>
  <si>
    <t>Forced or compulsory labor</t>
  </si>
  <si>
    <t>Freedom of association</t>
  </si>
  <si>
    <t>Developing</t>
  </si>
  <si>
    <t>Mixed</t>
  </si>
  <si>
    <t>Health and safety: employees</t>
  </si>
  <si>
    <t>RC4</t>
  </si>
  <si>
    <t>Health and safety: community</t>
  </si>
  <si>
    <t>Indicate which of the following activities are undertaken by the entity (multiple options possible):</t>
  </si>
  <si>
    <t>Health and safety: contractors</t>
  </si>
  <si>
    <t>Health and safety: supply chain</t>
  </si>
  <si>
    <t>Maintenance of natural areas (e.g. parks, fields, riparian zones)</t>
  </si>
  <si>
    <t>Operation of natural areas (e.g. parks, fields, riparian zones)</t>
  </si>
  <si>
    <t>Labor standards and working conditions</t>
  </si>
  <si>
    <t>Scope of service - What is the entity's Scope of Service?</t>
  </si>
  <si>
    <t>Maintenance of mobile equipment and plant (e.g. vehicles, mobile machinery, aircraft, rolling stock)</t>
  </si>
  <si>
    <t>Asset provision</t>
  </si>
  <si>
    <t>Local employment</t>
  </si>
  <si>
    <t>Operation of mobile equipment and plant (e.g. vehicles, mobile machinery, aircraft, rolling stock)</t>
  </si>
  <si>
    <t>Storage of mobile equipment (e.g. parking, hangars, docks)</t>
  </si>
  <si>
    <t>Social enterprise partnering</t>
  </si>
  <si>
    <t>Maintenance of civil infrastructure (e.g. tunnels, waterways, roads, tracks, runways)</t>
  </si>
  <si>
    <t>Asset provision and maintenance</t>
  </si>
  <si>
    <t>Operation of civil infrastructure (e.g. tunnels, waterways, roads, tracks, runways)</t>
  </si>
  <si>
    <t>Stakeholder relations</t>
  </si>
  <si>
    <t>Asset provision and operation</t>
  </si>
  <si>
    <t>Maintenance of utility infrastructure (e.g. cables, sewage, drains, pipes)</t>
  </si>
  <si>
    <t>Asset provision, maintenance and operation</t>
  </si>
  <si>
    <t>Operation of utility infrastructure (e.g. cables, sewage, drains, pipes)</t>
  </si>
  <si>
    <t>Operation of water utility plant (e.g. water collection, storage, treatment)</t>
  </si>
  <si>
    <t>Habitat and biodiversity - What is the entity's proximity to ecological habitat?</t>
  </si>
  <si>
    <t>Close (&lt;100m)</t>
  </si>
  <si>
    <t>Distant (&gt;100m)</t>
  </si>
  <si>
    <t>Operation of waste utility plant (e.g. storage, processing, sorting)</t>
  </si>
  <si>
    <t>Maintenance of real estate (e.g. terminals, halls)</t>
  </si>
  <si>
    <t>Maintenance of energy infrastructure (e.g. plant, transmission lines, pipelines)</t>
  </si>
  <si>
    <t>Fuel and resource extraction (e.g. oil, natural gas, coal mining)</t>
  </si>
  <si>
    <t>Fuel storage</t>
  </si>
  <si>
    <t>Fuel processing (e.g. refining, hydrogen production)</t>
  </si>
  <si>
    <t>Energy distribution and transmission (e.g. natural gas pipelines, district heating)</t>
  </si>
  <si>
    <t>Electricity generation (e.g. renewable energy generation, power plants)</t>
  </si>
  <si>
    <t>Electricity storage (e.g. batteries)</t>
  </si>
  <si>
    <t>Electricity distribution and transmission</t>
  </si>
  <si>
    <t>Office activities</t>
  </si>
  <si>
    <t>PO3</t>
  </si>
  <si>
    <t>Network management (e.g. signalling, traffic control, smart grids, toll booths)</t>
  </si>
  <si>
    <t>Information management (e.g. data processing, servers, smart meters)</t>
  </si>
  <si>
    <t>PD3</t>
  </si>
  <si>
    <t>Transport of passengers (e.g. transit, baggage handling)</t>
  </si>
  <si>
    <t>High consumption in locations with high water stress</t>
  </si>
  <si>
    <t>Transport of goods (e.g. cargo handling, distribution)</t>
  </si>
  <si>
    <t>High consumption in locations with low water stress</t>
  </si>
  <si>
    <t>Storage of goods (e.g. warehousing)</t>
  </si>
  <si>
    <t>Low consumption in locations with high water stress</t>
  </si>
  <si>
    <t>Provision of food and recreational services (e.g. waiting areas, restaurants, hotels, retail)</t>
  </si>
  <si>
    <t>Provision of care and educational services (e.g. hospitals, clinics, schools)</t>
  </si>
  <si>
    <t>Low consumption in locations with low water stress</t>
  </si>
  <si>
    <t>Provision of security services (e.g. customs, correctional facilities)</t>
  </si>
  <si>
    <t>Provision of cleaning services (e.g. window washing, rubbish collection)</t>
  </si>
  <si>
    <t>No consumption</t>
  </si>
  <si>
    <t>Yes and waterways are in locations with high water stress</t>
  </si>
  <si>
    <t>Indicate which of the ancillary activities are included within the reporting boundary (multiple options possible):</t>
  </si>
  <si>
    <t>Yes but waterways are not in locations with high water stress</t>
  </si>
  <si>
    <t>Audit committee structure/independence</t>
  </si>
  <si>
    <t>Board composition</t>
  </si>
  <si>
    <t>Board ESG oversight</t>
  </si>
  <si>
    <t>Yes and the location is densely populated</t>
  </si>
  <si>
    <t>Bribery and corruption</t>
  </si>
  <si>
    <t>Yes but the location is not densely populated</t>
  </si>
  <si>
    <t>Compensation committee structure/independence</t>
  </si>
  <si>
    <t>Conflicts of interest</t>
  </si>
  <si>
    <t>Cybersecurity</t>
  </si>
  <si>
    <t>Data protection and privacy</t>
  </si>
  <si>
    <t>Delegating authority</t>
  </si>
  <si>
    <t>Executive compensation</t>
  </si>
  <si>
    <t>Fraud</t>
  </si>
  <si>
    <t>Independence of board chair</t>
  </si>
  <si>
    <t>Lobbying activities</t>
  </si>
  <si>
    <t>Political contributions</t>
  </si>
  <si>
    <t>Shareholder rights</t>
  </si>
  <si>
    <t>Whistleblower protection</t>
  </si>
  <si>
    <t>RC5</t>
  </si>
  <si>
    <t>Nature of entity's business</t>
  </si>
  <si>
    <t>Structure</t>
  </si>
  <si>
    <t>Corporate</t>
  </si>
  <si>
    <t>Special Purpose Vehicle (SPV)</t>
  </si>
  <si>
    <t>Business Risk (Revenue basis)</t>
  </si>
  <si>
    <t>Merchant</t>
  </si>
  <si>
    <t>Concessionary/Contracted</t>
  </si>
  <si>
    <t>Regulated</t>
  </si>
  <si>
    <t>Scope of service</t>
  </si>
  <si>
    <t>In addition to simply providing the asset, does the entity provide associated services (multiple answers possible)?</t>
  </si>
  <si>
    <t>New</t>
  </si>
  <si>
    <t>LE2</t>
  </si>
  <si>
    <t>Asset maintenance</t>
  </si>
  <si>
    <t>Asset operation</t>
  </si>
  <si>
    <t>RC6</t>
  </si>
  <si>
    <t>Description of the asset</t>
  </si>
  <si>
    <t>General ESG commitments (multiple answers possible)</t>
  </si>
  <si>
    <t>Provide a description of the entity (max 250 words)</t>
  </si>
  <si>
    <t>Commitments that are publicly evidenced and oblige the organization to take action (multiple answers possible).</t>
  </si>
  <si>
    <t>Can the entity upload (as supporting evidence) a photo(s) that represents the asset (for GRESB marketing purposes)?</t>
  </si>
  <si>
    <t>By uploading an image, you give GRESB permission to credit the image to the Reporting Entity specified in EC1, and to use the image, both in print and digitally, for marketing and communication purposes only.</t>
  </si>
  <si>
    <t>Photo upload</t>
  </si>
  <si>
    <t>Can the entity upload (as supporting evidence) a logo(s) that represents the asset (for GRESB marketing purposes)?</t>
  </si>
  <si>
    <t>By uploading a logo image, you give GRESB permission to credit the logo to the Reporting Entity specified in EC1, and to use the logo, both in print and digitally, for marketing and communication purposes only.</t>
  </si>
  <si>
    <t>UN Global Compact</t>
  </si>
  <si>
    <t>RC7</t>
  </si>
  <si>
    <t xml:space="preserve">GRESB materiality assessment 
</t>
  </si>
  <si>
    <t>Commitments that are publicly evidenced and do not oblige the organization to take action (multiple answers possible).</t>
  </si>
  <si>
    <t>List commitment(s)</t>
  </si>
  <si>
    <t>UNFCCC Climate Neutral Now Pledge</t>
  </si>
  <si>
    <t xml:space="preserve">UN Global Compact Our Only Future </t>
  </si>
  <si>
    <t xml:space="preserve">WorldGBC’s Net Zero Carbon Buildings Commitment </t>
  </si>
  <si>
    <t>Science Based Targets Initiative</t>
  </si>
  <si>
    <t xml:space="preserve">RE 100 </t>
  </si>
  <si>
    <t>Yes and is in a costal area</t>
  </si>
  <si>
    <t>Taskforce on Climate-related Financial Disclosures</t>
  </si>
  <si>
    <t>Yes but is not in a coastal area</t>
  </si>
  <si>
    <t>30% Club</t>
  </si>
  <si>
    <t>The Responsible Labor Initiative (RLI)</t>
  </si>
  <si>
    <t xml:space="preserve">World Business Council for Sustainable Development's Call to Action </t>
  </si>
  <si>
    <t>Objectives</t>
  </si>
  <si>
    <t>LE3</t>
  </si>
  <si>
    <t>MA3</t>
  </si>
  <si>
    <t xml:space="preserve">Number of users - What is the number of users that physically interact with the asset?
</t>
  </si>
  <si>
    <t>&gt;1000</t>
  </si>
  <si>
    <t>100-1000</t>
  </si>
  <si>
    <t>10-100</t>
  </si>
  <si>
    <t>&lt;10</t>
  </si>
  <si>
    <t>Number of employees - What is the numbers of FTE employees?</t>
  </si>
  <si>
    <t>&gt;100</t>
  </si>
  <si>
    <t>20-100</t>
  </si>
  <si>
    <t>&lt;20</t>
  </si>
  <si>
    <t>The objectives relate to (multiple answers possible)</t>
  </si>
  <si>
    <t>Number of contractors - What is the number of FTE contractors?</t>
  </si>
  <si>
    <t>Number of workers - What is the number of FTE workers?</t>
  </si>
  <si>
    <t>General sustainability</t>
  </si>
  <si>
    <t>Environment</t>
  </si>
  <si>
    <t>Social</t>
  </si>
  <si>
    <t>Scope of service and number of employees - What is the entity's number of employees and scope of service?</t>
  </si>
  <si>
    <t>Governance</t>
  </si>
  <si>
    <t>Number of employees &gt;100 - Asset provision</t>
  </si>
  <si>
    <t>The objectives are</t>
  </si>
  <si>
    <t>Number of employees &gt;100 - Asset provision and maintenance</t>
  </si>
  <si>
    <t>Number of employees &gt;100 - Asset provision and operation</t>
  </si>
  <si>
    <t>Number of employees &gt;100 - Asset provision, maintenance and operation</t>
  </si>
  <si>
    <t>Number of employees 20-100 - Asset provision</t>
  </si>
  <si>
    <t>Number of employees 20-100 - Asset provision and maintenance</t>
  </si>
  <si>
    <t>Number of employees 20-100 - Asset provision and operation</t>
  </si>
  <si>
    <t>Publicly available</t>
  </si>
  <si>
    <t>Number of employees 20-100 - Asset provision, maintenance and operation</t>
  </si>
  <si>
    <t>Number of employees &lt;20 - Asset provision</t>
  </si>
  <si>
    <t>Number of employees &lt;20 - Asset provision and maintenance</t>
  </si>
  <si>
    <t>Number of employees &lt;20 - Asset provision and operation</t>
  </si>
  <si>
    <t>Number of employees &lt;20 - Asset provision, maintenance and operation</t>
  </si>
  <si>
    <t>Not publicly available</t>
  </si>
  <si>
    <t>LE4</t>
  </si>
  <si>
    <t>MA4</t>
  </si>
  <si>
    <t>Dedicated employee for whom sustainability is the core responsibility</t>
  </si>
  <si>
    <t>Provide the details for the most senior of these employees</t>
  </si>
  <si>
    <t>Name</t>
  </si>
  <si>
    <t>Job title</t>
  </si>
  <si>
    <t>Employee for whom sustainability is among their responsibilities</t>
  </si>
  <si>
    <t>External consultant/manager</t>
  </si>
  <si>
    <t>Name of the main contact</t>
  </si>
  <si>
    <t>Investment partners (co-investors/JV partners)</t>
  </si>
  <si>
    <t>LE5</t>
  </si>
  <si>
    <t>MA5</t>
  </si>
  <si>
    <t>Provide the details for the most senior decision-maker on ESG issues</t>
  </si>
  <si>
    <t>The individual's most senior role is as part of:</t>
  </si>
  <si>
    <t>Asset managers</t>
  </si>
  <si>
    <t>Board of directors</t>
  </si>
  <si>
    <t>C-suite level staff</t>
  </si>
  <si>
    <t>Dedicated responsible investment staff</t>
  </si>
  <si>
    <t>ESG managers</t>
  </si>
  <si>
    <t>External managers or service provider</t>
  </si>
  <si>
    <t>Fund/portfolio managers</t>
  </si>
  <si>
    <t>Investment analysts</t>
  </si>
  <si>
    <t>Investment committee</t>
  </si>
  <si>
    <t>Reporting</t>
  </si>
  <si>
    <t>RP1</t>
  </si>
  <si>
    <t>Investor relations</t>
  </si>
  <si>
    <t>Select the applicable reporting level</t>
  </si>
  <si>
    <t>LE6</t>
  </si>
  <si>
    <t>Entity</t>
  </si>
  <si>
    <t>MA6</t>
  </si>
  <si>
    <t>Group</t>
  </si>
  <si>
    <t>Aligned with third-party standard</t>
  </si>
  <si>
    <t>&lt;Guideline name&gt;</t>
  </si>
  <si>
    <t>Is this disclosure third-party reviewed?</t>
  </si>
  <si>
    <t>Financial consequences</t>
  </si>
  <si>
    <t>Select the employees to whom these factors apply (multiple answers possible):</t>
  </si>
  <si>
    <t>Externally checked</t>
  </si>
  <si>
    <t>All other employees</t>
  </si>
  <si>
    <t>Externally verified</t>
  </si>
  <si>
    <t>&lt;Scheme name&gt;</t>
  </si>
  <si>
    <t>Externally assured</t>
  </si>
  <si>
    <t>Risk Management</t>
  </si>
  <si>
    <t>External managers or service providers</t>
  </si>
  <si>
    <t>RM1</t>
  </si>
  <si>
    <t>ME1</t>
  </si>
  <si>
    <t>Non-financial consequences</t>
  </si>
  <si>
    <t>Stand-alone sustainability report(s)</t>
  </si>
  <si>
    <t>Accreditations maintained or achieved (multiple answers possible)</t>
  </si>
  <si>
    <t>ISO 55000</t>
  </si>
  <si>
    <t>ISO 14001</t>
  </si>
  <si>
    <t>ISO 9001</t>
  </si>
  <si>
    <t>OHSAS 18001</t>
  </si>
  <si>
    <t>Management standards aligned with (multiple answers possible)</t>
  </si>
  <si>
    <t>Section of Annual Report</t>
  </si>
  <si>
    <t>ISO 26000</t>
  </si>
  <si>
    <t>ISO 20400</t>
  </si>
  <si>
    <t>ISO 50001</t>
  </si>
  <si>
    <t>The management system is not aligned with an ESG related standard nor external certification</t>
  </si>
  <si>
    <t>Dedicated section on website</t>
  </si>
  <si>
    <t>Risk Assessments</t>
  </si>
  <si>
    <t>RM2.1</t>
  </si>
  <si>
    <t>RO1</t>
  </si>
  <si>
    <t>Entity reporting to investors</t>
  </si>
  <si>
    <t>Frequency of reporting</t>
  </si>
  <si>
    <t>Select elements of the risk assessment process undertaken by the entity (multiple answers possible)</t>
  </si>
  <si>
    <t xml:space="preserve">Risk assessments are regularly conducted or reviewed and updated </t>
  </si>
  <si>
    <t>Risks are evaluated and treated</t>
  </si>
  <si>
    <t>Select all material issues for which risk is assessed (multiple answers possible)</t>
  </si>
  <si>
    <t>SE1</t>
  </si>
  <si>
    <t>RM2.2</t>
  </si>
  <si>
    <t>RO2</t>
  </si>
  <si>
    <t>Planning and preparation for engagement</t>
  </si>
  <si>
    <t>Development of action plan</t>
  </si>
  <si>
    <t>Implementation of engagement plan</t>
  </si>
  <si>
    <t>RP2.1</t>
  </si>
  <si>
    <t>PD6</t>
  </si>
  <si>
    <t>Program review and evaluation</t>
  </si>
  <si>
    <t>Feedback sessions with senior management team</t>
  </si>
  <si>
    <t>Feedback sessions with separate teams/departments</t>
  </si>
  <si>
    <t>Issues addressed</t>
  </si>
  <si>
    <t>Focus groups</t>
  </si>
  <si>
    <t>Training</t>
  </si>
  <si>
    <t>The entity would communicate misconduct, penalties, incidents or accidents to (multiple answers possible)</t>
  </si>
  <si>
    <t>Clients/customers</t>
  </si>
  <si>
    <t>Contractors</t>
  </si>
  <si>
    <t>Community/public</t>
  </si>
  <si>
    <t>Is the stakeholder engagement program aligned with third-party standards and/or guidance?</t>
  </si>
  <si>
    <t>Employees</t>
  </si>
  <si>
    <t>Investors/shareholders</t>
  </si>
  <si>
    <t>Regulators/government</t>
  </si>
  <si>
    <t>Special interest groups</t>
  </si>
  <si>
    <t>Suppliers</t>
  </si>
  <si>
    <t>Which stakeholders does the stakeholder engagement program apply to? (multiple answers possible)</t>
  </si>
  <si>
    <t>Describe the communication process (for reporting purposes only) (maximum 250 words)</t>
  </si>
  <si>
    <t>RM2.3</t>
  </si>
  <si>
    <t>RO3</t>
  </si>
  <si>
    <t>RP2.2</t>
  </si>
  <si>
    <t>PD7</t>
  </si>
  <si>
    <t>Specify the total number of currently pending investigations</t>
  </si>
  <si>
    <t>SE2</t>
  </si>
  <si>
    <t>Provide additional context for the response, focusing on the three most serious incidents</t>
  </si>
  <si>
    <t>ESG Monitoring</t>
  </si>
  <si>
    <t>Select elements of the supply chain engagement program (multiple answers possible)</t>
  </si>
  <si>
    <t>Developing or applying ESG policies</t>
  </si>
  <si>
    <t>RM3.1</t>
  </si>
  <si>
    <t>ME2</t>
  </si>
  <si>
    <t>Select all material issues for which performance is monitored (multiple answers possible)</t>
  </si>
  <si>
    <t>Feedback sessions with stakeholders</t>
  </si>
  <si>
    <t>Select all issues covered by procurement processes (multiple answers possible)</t>
  </si>
  <si>
    <t>Business ethics</t>
  </si>
  <si>
    <t>Environmental process standards</t>
  </si>
  <si>
    <t>Environmental product standards</t>
  </si>
  <si>
    <t>Human rights</t>
  </si>
  <si>
    <t>Human health-based product standards</t>
  </si>
  <si>
    <t>Occupational health and safety</t>
  </si>
  <si>
    <t>Select the external parties to whom the requirements apply (multiple answers possible)</t>
  </si>
  <si>
    <t>Operators</t>
  </si>
  <si>
    <t>Supply chain (beyond tier 1 suppliers and contractors)</t>
  </si>
  <si>
    <t>RM3.2</t>
  </si>
  <si>
    <t>ME3</t>
  </si>
  <si>
    <t>Select all material issues for which performance is monitored (multiple answers possible)</t>
  </si>
  <si>
    <t>SE3.1</t>
  </si>
  <si>
    <t>SE3</t>
  </si>
  <si>
    <t>Dialogue based</t>
  </si>
  <si>
    <t>Legitimate and safe</t>
  </si>
  <si>
    <t>ME4</t>
  </si>
  <si>
    <t>Improvement based</t>
  </si>
  <si>
    <t>Predictable</t>
  </si>
  <si>
    <t>Select all material issues for which performance is monitored (multiple answers possible)</t>
  </si>
  <si>
    <t>Equitable and rights compatible</t>
  </si>
  <si>
    <t>Transparent</t>
  </si>
  <si>
    <t>Anonymous</t>
  </si>
  <si>
    <t>Prohibitive against retaliation</t>
  </si>
  <si>
    <t>Implementation</t>
  </si>
  <si>
    <t>Which stakeholders does the process apply to? (multiple answers possible)</t>
  </si>
  <si>
    <t>IM1</t>
  </si>
  <si>
    <t>RO4</t>
  </si>
  <si>
    <t>Environmental</t>
  </si>
  <si>
    <t>Supply chain (beyond Tier 1 suppliers and contractors)</t>
  </si>
  <si>
    <t>Category</t>
  </si>
  <si>
    <t>Description</t>
  </si>
  <si>
    <t>Incentive</t>
  </si>
  <si>
    <t>Impact of the action</t>
  </si>
  <si>
    <t>Monetary impact</t>
  </si>
  <si>
    <t>Status</t>
  </si>
  <si>
    <t>Context</t>
  </si>
  <si>
    <t>+ Add an issue</t>
  </si>
  <si>
    <t>SE3.2</t>
  </si>
  <si>
    <t>SE4</t>
  </si>
  <si>
    <t>Describe the grievances received during the reporting period</t>
  </si>
  <si>
    <t>Number of grievances communicated</t>
  </si>
  <si>
    <t>Summary of grievances</t>
  </si>
  <si>
    <t>Summary of resolutions for grievances</t>
  </si>
  <si>
    <t>IM2</t>
  </si>
  <si>
    <t>IM3</t>
  </si>
  <si>
    <t>OI1</t>
  </si>
  <si>
    <t>Previous-year performance</t>
  </si>
  <si>
    <t>Reporting-year performance</t>
  </si>
  <si>
    <t>Reporting-year target</t>
  </si>
  <si>
    <t>Future-year target</t>
  </si>
  <si>
    <t>Metrics</t>
  </si>
  <si>
    <t>Activity metric</t>
  </si>
  <si>
    <t>Units</t>
  </si>
  <si>
    <t xml:space="preserve">{enter year} </t>
  </si>
  <si>
    <t xml:space="preserve">Capacity </t>
  </si>
  <si>
    <t>Output</t>
  </si>
  <si>
    <t>Impact value</t>
  </si>
  <si>
    <t>Currency</t>
  </si>
  <si>
    <t>Output intensity (/GAV)</t>
  </si>
  <si>
    <t>Output intensity (/Revenue)</t>
  </si>
  <si>
    <t>Impact intensity (/GAV)</t>
  </si>
  <si>
    <t>Impact intensity (/Revenue)</t>
  </si>
  <si>
    <t>Impact intensity (/Output)</t>
  </si>
  <si>
    <t>Health &amp; Safety</t>
  </si>
  <si>
    <t>Exceptions</t>
  </si>
  <si>
    <t>HS1</t>
  </si>
  <si>
    <t xml:space="preserve">Energy </t>
  </si>
  <si>
    <t>EN1</t>
  </si>
  <si>
    <t>PI3</t>
  </si>
  <si>
    <t xml:space="preserve">Has the entity imported or purchased energy? </t>
  </si>
  <si>
    <t>Fatalities</t>
  </si>
  <si>
    <t>Lost time injuries</t>
  </si>
  <si>
    <t>N/A</t>
  </si>
  <si>
    <t>Energy imported/purchased</t>
  </si>
  <si>
    <t>Total recordable injuries</t>
  </si>
  <si>
    <t>Near miss incidents</t>
  </si>
  <si>
    <t>%</t>
  </si>
  <si>
    <t>Hours worked</t>
  </si>
  <si>
    <t>Fuel/energy type</t>
  </si>
  <si>
    <t>Employee intensities</t>
  </si>
  <si>
    <t>Biofuels</t>
  </si>
  <si>
    <t>MWh</t>
  </si>
  <si>
    <t>Renewable hydrogen</t>
  </si>
  <si>
    <t>Waste (non-biomass)</t>
  </si>
  <si>
    <t>Renewable electricity</t>
  </si>
  <si>
    <t>Renewable steam, heating and cooling</t>
  </si>
  <si>
    <t>External review</t>
  </si>
  <si>
    <t>Coal</t>
  </si>
  <si>
    <t>Diesel</t>
  </si>
  <si>
    <t>Motor gasoline</t>
  </si>
  <si>
    <t>Natural gas</t>
  </si>
  <si>
    <t>Non-renewable hydrogen</t>
  </si>
  <si>
    <t>{other non-renewable fuel}</t>
  </si>
  <si>
    <t>Non-renewable electricity</t>
  </si>
  <si>
    <t>Non-renewable steam, heating and cooling</t>
  </si>
  <si>
    <t>Total</t>
  </si>
  <si>
    <t>% Renewable electricity</t>
  </si>
  <si>
    <t>Has the entity generated energy from fuels?</t>
  </si>
  <si>
    <t>Energy generated from fuels</t>
  </si>
  <si>
    <t>Fuel</t>
  </si>
  <si>
    <t>Has the entity generated energy from non-combustible sources?</t>
  </si>
  <si>
    <t>Greenhouse Gas Emissions</t>
  </si>
  <si>
    <t>Generation source</t>
  </si>
  <si>
    <t>GH1</t>
  </si>
  <si>
    <t>Geothermal</t>
  </si>
  <si>
    <t>PI4</t>
  </si>
  <si>
    <t>Hydro-electric</t>
  </si>
  <si>
    <t>Solar</t>
  </si>
  <si>
    <t>Wind</t>
  </si>
  <si>
    <t>Nuclear</t>
  </si>
  <si>
    <t>Total greenhouse gas emissions</t>
  </si>
  <si>
    <t>Has the entity exported or sold energy?</t>
  </si>
  <si>
    <t>Emissions from combustion of fuels</t>
  </si>
  <si>
    <t>tCO2e</t>
  </si>
  <si>
    <t>Process emissions</t>
  </si>
  <si>
    <t>Energy exported/sold</t>
  </si>
  <si>
    <t>Fugitive emissions</t>
  </si>
  <si>
    <t>Scope 1 (total)</t>
  </si>
  <si>
    <t xml:space="preserve">Scope 2 </t>
  </si>
  <si>
    <t>Total (Scope 1 + 2)</t>
  </si>
  <si>
    <t>Scope 3</t>
  </si>
  <si>
    <t>HS2</t>
  </si>
  <si>
    <t>Total (Scope 1, 2 + 3)</t>
  </si>
  <si>
    <t>Emissions avoided (renew. energy export)</t>
  </si>
  <si>
    <t>On-site offsets</t>
  </si>
  <si>
    <t>Offsets purchased</t>
  </si>
  <si>
    <t>Net GHG emissions (scope 1 + 2)</t>
  </si>
  <si>
    <t>Net GHG emissions (scope 1, 2 + 3)</t>
  </si>
  <si>
    <t>Can the entity report on scope 3 greenhouse gas emissions?</t>
  </si>
  <si>
    <t>Scope 3 greenhouse gas emissions</t>
  </si>
  <si>
    <t>Purchased goods and services</t>
  </si>
  <si>
    <t>Capital goods</t>
  </si>
  <si>
    <t>Fuel- and energy-related activities</t>
  </si>
  <si>
    <t>Upstream transportation &amp; distribution</t>
  </si>
  <si>
    <t>Contractor intensities</t>
  </si>
  <si>
    <t>Waste generated in operations</t>
  </si>
  <si>
    <t>Business travel</t>
  </si>
  <si>
    <t>Employee commuting</t>
  </si>
  <si>
    <t>Upstream leased assets</t>
  </si>
  <si>
    <t>Complete the table below for any energy consumption targets that might apply</t>
  </si>
  <si>
    <t>Downstream transportation &amp; distribution</t>
  </si>
  <si>
    <t>Processing of sold products</t>
  </si>
  <si>
    <t>Energy consumed</t>
  </si>
  <si>
    <t>Use of sold products</t>
  </si>
  <si>
    <t>End-of-life treatment of sold products</t>
  </si>
  <si>
    <t>Downstream leased assets</t>
  </si>
  <si>
    <t>Franchises</t>
  </si>
  <si>
    <t>Renewable energy</t>
  </si>
  <si>
    <t>Investments</t>
  </si>
  <si>
    <t>Non-renewable energy</t>
  </si>
  <si>
    <t>Total Scope 3 emissions</t>
  </si>
  <si>
    <t>% Renewable energy</t>
  </si>
  <si>
    <t>Greenhouse gas emissions intensities</t>
  </si>
  <si>
    <t>Complete the table below for any energy intensity targets that might apply</t>
  </si>
  <si>
    <t>Energy intensities</t>
  </si>
  <si>
    <t>Gross emissions intensity (/GAV)</t>
  </si>
  <si>
    <t>Gross emissions intensity (/revenue)</t>
  </si>
  <si>
    <t>Gross emissions intensity (/output)</t>
  </si>
  <si>
    <t>Net emissions intensity (/GAV)</t>
  </si>
  <si>
    <t>Net emissions intensity (/revenue)</t>
  </si>
  <si>
    <t>Net emissions intensity (/output)</t>
  </si>
  <si>
    <t>Scope 2 emissions reporting</t>
  </si>
  <si>
    <t>Energy consumption intensity (/GAV)</t>
  </si>
  <si>
    <t>Indicate which of the following approaches was used to calculate the scope 2 emissions reported above:</t>
  </si>
  <si>
    <t>Location-based</t>
  </si>
  <si>
    <t>Energy consumption intensity (/revenue)</t>
  </si>
  <si>
    <t>Energy consumption intensity (/output)</t>
  </si>
  <si>
    <t>Market-based</t>
  </si>
  <si>
    <t>Energy export intensity (/GAV)</t>
  </si>
  <si>
    <t>Mix of location-based and market-based</t>
  </si>
  <si>
    <t>Energy export intensity (/revenue)</t>
  </si>
  <si>
    <t>Energy export intensity (/output)</t>
  </si>
  <si>
    <t>HS3</t>
  </si>
  <si>
    <t>Science-based targets</t>
  </si>
  <si>
    <t>Are any of the targets reported in the table above approved by the Science-Based Targets Initiative?</t>
  </si>
  <si>
    <t>Select the metric(s) for which the target has been approved by the SBTI.</t>
  </si>
  <si>
    <t>Customers</t>
  </si>
  <si>
    <t>Scope 2 (total)</t>
  </si>
  <si>
    <t>Gross scope 1 &amp; 2</t>
  </si>
  <si>
    <t>Gross scope 1, 2 and 3</t>
  </si>
  <si>
    <t>HS4</t>
  </si>
  <si>
    <t>Community</t>
  </si>
  <si>
    <t>Water</t>
  </si>
  <si>
    <t>WS1</t>
  </si>
  <si>
    <t>WT1</t>
  </si>
  <si>
    <t>Air Pollution</t>
  </si>
  <si>
    <t>PI7</t>
  </si>
  <si>
    <t>AP1</t>
  </si>
  <si>
    <t>PI5</t>
  </si>
  <si>
    <t>Generation/import</t>
  </si>
  <si>
    <t>Air pollution</t>
  </si>
  <si>
    <t>Hazardous</t>
  </si>
  <si>
    <t>Water inflows/withdrawals</t>
  </si>
  <si>
    <t>Non-hazardous</t>
  </si>
  <si>
    <t>Total generated</t>
  </si>
  <si>
    <t>kg</t>
  </si>
  <si>
    <t>Groundwater</t>
  </si>
  <si>
    <t>Megaliters (ML)</t>
  </si>
  <si>
    <t>PM2.5</t>
  </si>
  <si>
    <t>Rainwater</t>
  </si>
  <si>
    <t>PM10</t>
  </si>
  <si>
    <t>Seawater / brackish water</t>
  </si>
  <si>
    <t>Surface water</t>
  </si>
  <si>
    <t>Lead (Pb)</t>
  </si>
  <si>
    <t>Produced water</t>
  </si>
  <si>
    <t>Mercury (Hg)</t>
  </si>
  <si>
    <t>Disposal/export</t>
  </si>
  <si>
    <t>Third-party non-potable water</t>
  </si>
  <si>
    <t>Non-compliances*</t>
  </si>
  <si>
    <t>Third-party potable water</t>
  </si>
  <si>
    <t>number</t>
  </si>
  <si>
    <t>Total withdrawals</t>
  </si>
  <si>
    <t>Re-use</t>
  </si>
  <si>
    <t>Recycling</t>
  </si>
  <si>
    <t>% potable water</t>
  </si>
  <si>
    <t>Composting</t>
  </si>
  <si>
    <t>Total HWS withdrawals</t>
  </si>
  <si>
    <t>Waste-to-energy</t>
  </si>
  <si>
    <t>Water consumption intensities</t>
  </si>
  <si>
    <t>Incineration</t>
  </si>
  <si>
    <t>Landfill</t>
  </si>
  <si>
    <t>Third-party processing</t>
  </si>
  <si>
    <t>Total disposed</t>
  </si>
  <si>
    <t>Water withdrawal intensity (/GAV)</t>
  </si>
  <si>
    <t>Total diverted from landfill/incineration</t>
  </si>
  <si>
    <t>Water withdrawal intensity (/revenue)</t>
  </si>
  <si>
    <t>Water withdrawal intensity (/output)</t>
  </si>
  <si>
    <t>Waste intensities</t>
  </si>
  <si>
    <t>Waste intensity (/GAV)</t>
  </si>
  <si>
    <t>Waste intensity (/revenue)</t>
  </si>
  <si>
    <t>Waste intensity (/output)</t>
  </si>
  <si>
    <t>WT2</t>
  </si>
  <si>
    <t>Water outflows/discharges</t>
  </si>
  <si>
    <t>Water discharge intensities</t>
  </si>
  <si>
    <t>Biodiversity &amp; Habitat</t>
  </si>
  <si>
    <t>BI1</t>
  </si>
  <si>
    <t>PI8</t>
  </si>
  <si>
    <t>EM1</t>
  </si>
  <si>
    <t>Average amount spent per FTE on training and development</t>
  </si>
  <si>
    <t>Percentage of employees who received professional training in the reporting year</t>
  </si>
  <si>
    <t>Wildlife</t>
  </si>
  <si>
    <t>Percentage of employees who received ESG-related training in the reporting year</t>
  </si>
  <si>
    <t>The ESG-related training focuses on the following elements (multiple answers possible)</t>
  </si>
  <si>
    <t>Wildlife fatalities</t>
  </si>
  <si>
    <t>Environmental issues</t>
  </si>
  <si>
    <t>T&amp;E species fatalities</t>
  </si>
  <si>
    <t>Social issues</t>
  </si>
  <si>
    <t>Habitat management</t>
  </si>
  <si>
    <t>Governance issues</t>
  </si>
  <si>
    <t>Habitat removed</t>
  </si>
  <si>
    <t>hectares (ha)</t>
  </si>
  <si>
    <t>Habitat enhanced or restored</t>
  </si>
  <si>
    <t>Habitat protected (on-site)</t>
  </si>
  <si>
    <t>Habitat protected (off-site)</t>
  </si>
  <si>
    <t>Net habitat gain</t>
  </si>
  <si>
    <t>Habitat maintained</t>
  </si>
  <si>
    <t>Habitat improvement intensities</t>
  </si>
  <si>
    <t>Habitat gain intensity (/GAV)</t>
  </si>
  <si>
    <t>Habitat gain intensity (/revenue)</t>
  </si>
  <si>
    <t>Habitat gain intensity (/output)</t>
  </si>
  <si>
    <t>Internally</t>
  </si>
  <si>
    <t>Percentage of employees covered</t>
  </si>
  <si>
    <t>Survey response rate</t>
  </si>
  <si>
    <t>By an independent third party</t>
  </si>
  <si>
    <t>CU1</t>
  </si>
  <si>
    <t>Net Promoter Score</t>
  </si>
  <si>
    <t>Overall satisfaction score</t>
  </si>
  <si>
    <t>Satisfaction with communication</t>
  </si>
  <si>
    <t>Satisfaction with responsiveness</t>
  </si>
  <si>
    <t>Understanding customer needs</t>
  </si>
  <si>
    <t>Value for money</t>
  </si>
  <si>
    <t>Diversity of the entity's governance bodies</t>
  </si>
  <si>
    <t>Select all diversity metrics (multiple answers possible)</t>
  </si>
  <si>
    <t>Age group distribution</t>
  </si>
  <si>
    <t>Board tenure</t>
  </si>
  <si>
    <t>Gender pay gap</t>
  </si>
  <si>
    <t>Gender ratio</t>
  </si>
  <si>
    <t>Women</t>
  </si>
  <si>
    <t>Men</t>
  </si>
  <si>
    <t>International background</t>
  </si>
  <si>
    <t>Racial diversity</t>
  </si>
  <si>
    <t>Socioeconomic background</t>
  </si>
  <si>
    <t>Diversity of the organization's employees</t>
  </si>
  <si>
    <t>Under 30 years old</t>
  </si>
  <si>
    <t>Between 30 and 50 years old</t>
  </si>
  <si>
    <t>Over 50 years old</t>
  </si>
  <si>
    <t>Certifications and Awards</t>
  </si>
  <si>
    <t>CA1</t>
  </si>
  <si>
    <t>Project/Asset name</t>
  </si>
  <si>
    <t>Date of award</t>
  </si>
  <si>
    <t>Certification scheme/subscheme</t>
  </si>
  <si>
    <t>Phase</t>
  </si>
  <si>
    <t xml:space="preserve"> +Add a project</t>
  </si>
  <si>
    <t>CA2</t>
  </si>
  <si>
    <t>Award name</t>
  </si>
  <si>
    <t>Organization issuing award</t>
  </si>
  <si>
    <t>Basis for award</t>
  </si>
  <si>
    <t>Month</t>
  </si>
  <si>
    <t>Sector</t>
  </si>
  <si>
    <t>January</t>
  </si>
  <si>
    <t>Australian Dollar (AUD)</t>
  </si>
  <si>
    <t>AA1000AS</t>
  </si>
  <si>
    <t>Capital investment</t>
  </si>
  <si>
    <t>Voluntary</t>
  </si>
  <si>
    <t>Planning / design phase</t>
  </si>
  <si>
    <t>Planning and design</t>
  </si>
  <si>
    <t>February</t>
  </si>
  <si>
    <t>Brazilian Real (BRL)</t>
  </si>
  <si>
    <t>Afghanistan</t>
  </si>
  <si>
    <t>Advanced technologies promotion Subsidy Scheme with Emission reduction Target (ASSET)</t>
  </si>
  <si>
    <t>Biodiversity and habitat protection</t>
  </si>
  <si>
    <t>Process efficiency</t>
  </si>
  <si>
    <t>Mandatory</t>
  </si>
  <si>
    <t>Implementation phase</t>
  </si>
  <si>
    <t>Construction</t>
  </si>
  <si>
    <t>March</t>
  </si>
  <si>
    <t>Canadian Dollar (CAD)</t>
  </si>
  <si>
    <t>Albania</t>
  </si>
  <si>
    <t>Airport Carbon Accreditation (ACA) des Airports Council International Europe</t>
  </si>
  <si>
    <t>Policy / management approach</t>
  </si>
  <si>
    <t>Both</t>
  </si>
  <si>
    <t>Completed / operational phase</t>
  </si>
  <si>
    <t>Operations</t>
  </si>
  <si>
    <t>April</t>
  </si>
  <si>
    <t>Chinese Yuan (CNY)</t>
  </si>
  <si>
    <t>Algeria</t>
  </si>
  <si>
    <t>Alberta Specified Gas Emitters Regulation</t>
  </si>
  <si>
    <t>Training / development</t>
  </si>
  <si>
    <t>May</t>
  </si>
  <si>
    <t>Danish Krone (DKK)</t>
  </si>
  <si>
    <t>Andorra</t>
  </si>
  <si>
    <t>ASAE3000</t>
  </si>
  <si>
    <t>Purchasing / procurement</t>
  </si>
  <si>
    <t>June</t>
  </si>
  <si>
    <t>Euro (EUR)</t>
  </si>
  <si>
    <t>Angola</t>
  </si>
  <si>
    <t>Attestation Standards established by the American Institute of Certified Public Accountants/AICPA (AT101)</t>
  </si>
  <si>
    <t>New business model / opportunity</t>
  </si>
  <si>
    <t>July</t>
  </si>
  <si>
    <t>Hong Kong Dollar (HKD)</t>
  </si>
  <si>
    <t>Antarctica</t>
  </si>
  <si>
    <t>Australia National Greenhouse and Energy Regulations (NGER Act)</t>
  </si>
  <si>
    <t>August</t>
  </si>
  <si>
    <t>Indian Rupee (INR)</t>
  </si>
  <si>
    <t>Argentinia</t>
  </si>
  <si>
    <t>California Mandatory GHG Reporting Regulations (also known as Californian Air Resources Board regulations)</t>
  </si>
  <si>
    <t>Noise pollution</t>
  </si>
  <si>
    <t>September</t>
  </si>
  <si>
    <t>Japanese Yen (JPY)</t>
  </si>
  <si>
    <t>Armenia</t>
  </si>
  <si>
    <t>Canadian Institute of Chartered Accountants (CICA) Handbook: Assurance Section 5025</t>
  </si>
  <si>
    <t>October</t>
  </si>
  <si>
    <t>Malaysian Ringgit (MYR)</t>
  </si>
  <si>
    <t>Australia</t>
  </si>
  <si>
    <t>Carbon Trust Standard</t>
  </si>
  <si>
    <t>Climate/Climate change adaptation</t>
  </si>
  <si>
    <t>November</t>
  </si>
  <si>
    <t>Mexican Peso (MXN)</t>
  </si>
  <si>
    <t>Austria</t>
  </si>
  <si>
    <t>CEMARS (Certified Emissions Measurement and Reduction Scheme)</t>
  </si>
  <si>
    <t>December</t>
  </si>
  <si>
    <t>Pound Sterling (GBP)</t>
  </si>
  <si>
    <t>Bahrain</t>
  </si>
  <si>
    <t>Chicago Climate Exchange verification standard</t>
  </si>
  <si>
    <t>Singapore Dollar (SGD)</t>
  </si>
  <si>
    <t>Belgium</t>
  </si>
  <si>
    <t>Compagnie Nationale des Commissaires aux Comptes (CNCC)</t>
  </si>
  <si>
    <t>South African Rand (ZAR)</t>
  </si>
  <si>
    <t>Bermuda</t>
  </si>
  <si>
    <t>Corporate GHG Verification Guidelines from ERT</t>
  </si>
  <si>
    <t>South Korean Won (KRW)</t>
  </si>
  <si>
    <t>Bhutan</t>
  </si>
  <si>
    <t>DNV Verisustain Protocol/ Verification Protocol for Sustainability Reporting</t>
  </si>
  <si>
    <t>Swedish Krona (SEK)</t>
  </si>
  <si>
    <t>Brazil</t>
  </si>
  <si>
    <t>ERM GHG Performance Data Assurance Methodology</t>
  </si>
  <si>
    <t xml:space="preserve"> </t>
  </si>
  <si>
    <t>Swiss Franc (CHF)</t>
  </si>
  <si>
    <t>Bulgaria</t>
  </si>
  <si>
    <t>ISAE 3000</t>
  </si>
  <si>
    <t>United States Dollar (USD)</t>
  </si>
  <si>
    <t>Canada</t>
  </si>
  <si>
    <t>ISAE 3410, Assurance Engagements on Greenhouse Gas Statements</t>
  </si>
  <si>
    <t>Chile</t>
  </si>
  <si>
    <t>ISO14064-3</t>
  </si>
  <si>
    <t>China</t>
  </si>
  <si>
    <t>JVETS (Japanese Voluntary Emissions Trading Scheme) Guideline for verification</t>
  </si>
  <si>
    <t>Congo</t>
  </si>
  <si>
    <t>Korean GHG and energy target management system</t>
  </si>
  <si>
    <t>Croatia</t>
  </si>
  <si>
    <t>Czech Republic</t>
  </si>
  <si>
    <t>RevR 6 Bestyrkande av hållbarhetsredovisning (RevR 6 Assurance of Sustainability)</t>
  </si>
  <si>
    <t>Denmark</t>
  </si>
  <si>
    <t>RevR6 Procedure for assurance of sustainability report from Far, the Swedish auditors professional body</t>
  </si>
  <si>
    <t>Egypt</t>
  </si>
  <si>
    <t>Saitama Prefecture Target-Setting Emissions Trading Program</t>
  </si>
  <si>
    <t>Estonia</t>
  </si>
  <si>
    <t>SGS Sustainability Report Assurance</t>
  </si>
  <si>
    <t>Finnland</t>
  </si>
  <si>
    <t>Spanish Institute of Registered Auditors (ICJCE)</t>
  </si>
  <si>
    <t>France</t>
  </si>
  <si>
    <t>Standard 3410N Assurance engagements relating to sustainability reports of the Royal Netherlands Institute of Registered Accountants</t>
  </si>
  <si>
    <t>State of Israel Ministry of Environmental Protection, VERIFICATION OF GREENHOUSE GAS EMISSIONS AND EMISSIONS REDUCTION IN ISRAEL GUIDANCE DOCUMENT FOR CONDUCTING VERIFICATIONS, Process A.</t>
  </si>
  <si>
    <t>Germany</t>
  </si>
  <si>
    <t>The Climate Registry's General Verification Protocol (also known as California Climate Action Registry (CCAR))</t>
  </si>
  <si>
    <t>Greece</t>
  </si>
  <si>
    <t>Tokyo Emissions Trading Scheme</t>
  </si>
  <si>
    <t>Hong Kong</t>
  </si>
  <si>
    <t>Verification under the EU Emissions Trading Scheme (EU ETS) Directive and EU ETS related national implementation laws</t>
  </si>
  <si>
    <t>Hungary</t>
  </si>
  <si>
    <t>India</t>
  </si>
  <si>
    <t>Indonesia</t>
  </si>
  <si>
    <t>Ireland</t>
  </si>
  <si>
    <t>Italy</t>
  </si>
  <si>
    <t>Japan</t>
  </si>
  <si>
    <t>Lithuania</t>
  </si>
  <si>
    <t>Luxemburg</t>
  </si>
  <si>
    <t>Macau</t>
  </si>
  <si>
    <t>Malaysia</t>
  </si>
  <si>
    <t>Mexico</t>
  </si>
  <si>
    <t>Myanmar</t>
  </si>
  <si>
    <t>Netherlands</t>
  </si>
  <si>
    <t>New Zealand</t>
  </si>
  <si>
    <t>North Korea</t>
  </si>
  <si>
    <t>Norway</t>
  </si>
  <si>
    <t>Oman</t>
  </si>
  <si>
    <t>Phillipines</t>
  </si>
  <si>
    <t>Poland</t>
  </si>
  <si>
    <t>Portugal</t>
  </si>
  <si>
    <t>Puerto Rico</t>
  </si>
  <si>
    <t>Romania</t>
  </si>
  <si>
    <t>Russia</t>
  </si>
  <si>
    <t>Singapore</t>
  </si>
  <si>
    <t>Slovakia</t>
  </si>
  <si>
    <t>South Africa</t>
  </si>
  <si>
    <t>South Korea</t>
  </si>
  <si>
    <t>Spain</t>
  </si>
  <si>
    <t>Sweden</t>
  </si>
  <si>
    <t>Switzerland</t>
  </si>
  <si>
    <t>Taiwan</t>
  </si>
  <si>
    <t>Thailand</t>
  </si>
  <si>
    <t>Turkey</t>
  </si>
  <si>
    <t>Ukraine</t>
  </si>
  <si>
    <t>United Arab Emirates</t>
  </si>
  <si>
    <t>United Kingdom</t>
  </si>
  <si>
    <t>United States</t>
  </si>
  <si>
    <t>Vietnam</t>
  </si>
  <si>
    <t>Virgin Islands</t>
  </si>
  <si>
    <t>Diversified</t>
  </si>
  <si>
    <t>Data Infrastructure</t>
  </si>
  <si>
    <t>Data Transmission</t>
  </si>
  <si>
    <t>Telecom Towers</t>
  </si>
  <si>
    <t>Communication Satellites</t>
  </si>
  <si>
    <t>Long-Distance Cables</t>
  </si>
  <si>
    <t>Data Storage</t>
  </si>
  <si>
    <t>Data Centers</t>
  </si>
  <si>
    <t>Energy and Water Resources</t>
  </si>
  <si>
    <t>Gas Pipeline</t>
  </si>
  <si>
    <t>Oil Pipeline</t>
  </si>
  <si>
    <t>Water Pipeline</t>
  </si>
  <si>
    <t>Wastewater Pipeline</t>
  </si>
  <si>
    <t>Energy Resource Processing Companies</t>
  </si>
  <si>
    <t>Crude Oil Refinery</t>
  </si>
  <si>
    <t>LNG - Liquefaction</t>
  </si>
  <si>
    <t>LNG - Regasification</t>
  </si>
  <si>
    <t>Energy Resource Storage Companies</t>
  </si>
  <si>
    <t>Gas Storage</t>
  </si>
  <si>
    <t>Liquid Storage</t>
  </si>
  <si>
    <t>Other Storage</t>
  </si>
  <si>
    <t>Environmental Services</t>
  </si>
  <si>
    <t>Hazardous Waste Treatment</t>
  </si>
  <si>
    <t>Non-Hazardous Waste Treatment</t>
  </si>
  <si>
    <t>Waste-to-Power Generation</t>
  </si>
  <si>
    <t>Industrial Water Treatment</t>
  </si>
  <si>
    <t>Potable Water Treatment</t>
  </si>
  <si>
    <t>Sea Water Desalination</t>
  </si>
  <si>
    <t>Water Supply Dams</t>
  </si>
  <si>
    <t>Wastewater Treatment</t>
  </si>
  <si>
    <t>Industrial Wastewater Treatment and Reuse</t>
  </si>
  <si>
    <t>Residential Wastewater Treatment and Reuse</t>
  </si>
  <si>
    <t>Environmental Management</t>
  </si>
  <si>
    <t>Coastal and Riverine Locks</t>
  </si>
  <si>
    <t>Energy Efficiency</t>
  </si>
  <si>
    <t>Flood Control</t>
  </si>
  <si>
    <t>Network Utilities</t>
  </si>
  <si>
    <t>Electricity Distribution Companies</t>
  </si>
  <si>
    <t>Electricity Distribution Network</t>
  </si>
  <si>
    <t>Electricity Transmission Companies</t>
  </si>
  <si>
    <t>Electricity Transmission Network</t>
  </si>
  <si>
    <t>District Cooling/Heating Companies</t>
  </si>
  <si>
    <t>District Cooling/Heating Network</t>
  </si>
  <si>
    <t>Water and Sewerage Companies</t>
  </si>
  <si>
    <t>Water and Sewerage Network</t>
  </si>
  <si>
    <t>Gas Distribution Companies</t>
  </si>
  <si>
    <t>Gas Distribution Network</t>
  </si>
  <si>
    <t>Power Generation x-Renewables</t>
  </si>
  <si>
    <t>Independent Power Producers</t>
  </si>
  <si>
    <t>Coal-Fired Power Generation</t>
  </si>
  <si>
    <t>Combined Heat and Power Generation</t>
  </si>
  <si>
    <t>Gas-Fired Power Generation</t>
  </si>
  <si>
    <t>Nuclear Power Generation</t>
  </si>
  <si>
    <t>Other Fossil-Fuel-Fired Power Generation</t>
  </si>
  <si>
    <t>Independent Water and Power Producers</t>
  </si>
  <si>
    <t>Power and Water Production</t>
  </si>
  <si>
    <t>Renewable Power</t>
  </si>
  <si>
    <t>Wind Power Generation</t>
  </si>
  <si>
    <t>On-Shore Wind Power Generation</t>
  </si>
  <si>
    <t>Off-Shore Wind Power Generation</t>
  </si>
  <si>
    <t>Solar Power Generation</t>
  </si>
  <si>
    <t>Photovoltaic Power Generation</t>
  </si>
  <si>
    <t>Thermal Solar Power</t>
  </si>
  <si>
    <t>Hydroelectric Power Generation</t>
  </si>
  <si>
    <t>Hydroelectric Dam Power Generation</t>
  </si>
  <si>
    <t>Hydroelectric Run-of-River Power Generation</t>
  </si>
  <si>
    <t>Pumped Hydroelectric storage</t>
  </si>
  <si>
    <t>Other Renewable Power Generation</t>
  </si>
  <si>
    <t>Biomass Power Generation</t>
  </si>
  <si>
    <t>Geothermal Power Generation</t>
  </si>
  <si>
    <t>Wave Power Generation</t>
  </si>
  <si>
    <t>Other Renewable Technologies</t>
  </si>
  <si>
    <t>Battery Storage</t>
  </si>
  <si>
    <t>Off-Shore Transmission (OFTO)</t>
  </si>
  <si>
    <t>Social Infrastructure</t>
  </si>
  <si>
    <t>Defence Services</t>
  </si>
  <si>
    <t>Barracks and Accommodation</t>
  </si>
  <si>
    <t>Strategic Transport and Refuelling</t>
  </si>
  <si>
    <t>Training Facilities</t>
  </si>
  <si>
    <t>Education Services</t>
  </si>
  <si>
    <t>Schools (Classes and Sports Facilities)</t>
  </si>
  <si>
    <t>Student Accommodation</t>
  </si>
  <si>
    <t>Universities (Classes, Labs, Administration Buildings)</t>
  </si>
  <si>
    <t>Government Services</t>
  </si>
  <si>
    <t>Courts of Justice</t>
  </si>
  <si>
    <t>Government Buildings and Office Accommodation</t>
  </si>
  <si>
    <t>Police Stations and Facilities</t>
  </si>
  <si>
    <t>Prisons</t>
  </si>
  <si>
    <t>Social Accommodation</t>
  </si>
  <si>
    <t>Street Lighting</t>
  </si>
  <si>
    <t>Recreational Facilities</t>
  </si>
  <si>
    <t>Amusement Parks</t>
  </si>
  <si>
    <t>Arts, Libraries and Museums</t>
  </si>
  <si>
    <t>Convention and Exhibition Centers</t>
  </si>
  <si>
    <t>Public Parks and gardens</t>
  </si>
  <si>
    <t>Stadiums and Sports Centers</t>
  </si>
  <si>
    <t>Health and Social Care Services</t>
  </si>
  <si>
    <t>Clinics</t>
  </si>
  <si>
    <t>Hospitals</t>
  </si>
  <si>
    <t>Residential and Assisted Living</t>
  </si>
  <si>
    <t>Transport</t>
  </si>
  <si>
    <t>Airport Companies</t>
  </si>
  <si>
    <t>Airport</t>
  </si>
  <si>
    <t>Car Park Companies</t>
  </si>
  <si>
    <t>Car Park</t>
  </si>
  <si>
    <t>Port Companies</t>
  </si>
  <si>
    <t>Bulk Goods Port</t>
  </si>
  <si>
    <t>Container Port</t>
  </si>
  <si>
    <t>Tool Port</t>
  </si>
  <si>
    <t>Other Port</t>
  </si>
  <si>
    <t>Rail Companies</t>
  </si>
  <si>
    <t>Heavy Rail Lines</t>
  </si>
  <si>
    <t>Rolling Stock</t>
  </si>
  <si>
    <t>Rail Freight</t>
  </si>
  <si>
    <t>Road Companies</t>
  </si>
  <si>
    <t>Stand-Alone Tunnels</t>
  </si>
  <si>
    <t>Stand-Alone Bridges</t>
  </si>
  <si>
    <t>Motorways</t>
  </si>
  <si>
    <t>Motorway Network</t>
  </si>
  <si>
    <t>Dual-Carriage Way Roads</t>
  </si>
  <si>
    <t>Urban Commuter Companies</t>
  </si>
  <si>
    <t>Urban Light-Rail</t>
  </si>
  <si>
    <t>Underground Mass Transit</t>
  </si>
  <si>
    <t>Overground Mass Transit</t>
  </si>
  <si>
    <t>Bus Transportation</t>
  </si>
  <si>
    <t>Other Transport</t>
  </si>
  <si>
    <t>Sea and Coastal Shipping</t>
  </si>
  <si>
    <t>Inland Water Transport</t>
  </si>
  <si>
    <t>Intermodal</t>
  </si>
  <si>
    <t xml:space="preserve">&lt;select&gt; </t>
  </si>
  <si>
    <t>Nature of ownership</t>
  </si>
  <si>
    <t>Public-Private Partnership (PPP) entity</t>
  </si>
  <si>
    <t>Number of full time equivalent (FTE) workers (employees)</t>
  </si>
  <si>
    <t>Number of full time equivalent (FTE) workers (contractors)</t>
  </si>
  <si>
    <t>Containing, overlapping, adjacent</t>
  </si>
  <si>
    <t>Resilience and adaptation to climate change - Is the entity located in an area close to the sea, prone to earthquakes, droughts, floods, wildlandfires or other?</t>
  </si>
  <si>
    <t>Light pollution - Does the entity use significant external lighting at night?</t>
  </si>
  <si>
    <t>Noise pollution - Does the entity emit noise externally?</t>
  </si>
  <si>
    <t>Indicator</t>
  </si>
  <si>
    <t>Contamination - Does the entity have contamination on site?</t>
  </si>
  <si>
    <t>Does the entity engage in any ancillary activities, outside the main activity associated with its sector?</t>
  </si>
  <si>
    <t xml:space="preserve">Ancillary Activities
</t>
  </si>
  <si>
    <t>Does performance against these targets have predetermined consequences? (multiple answers possible)</t>
  </si>
  <si>
    <t>Inclusion and diversity</t>
  </si>
  <si>
    <t>Health and safety: users</t>
  </si>
  <si>
    <t>Does the entity have a stakeholder engagement program?</t>
  </si>
  <si>
    <t>Select elements of the stakeholder engagement program (multiple answers possible)</t>
  </si>
  <si>
    <t>Select all the characteristics applicable to the process (multiple answers possible)</t>
  </si>
  <si>
    <t>Accessible and easy to understand</t>
  </si>
  <si>
    <t xml:space="preserve">Implementation of environmental actions
</t>
  </si>
  <si>
    <t>Can the entity list the key actions implemented to mitigate environmental risks or improve environmental performance?</t>
  </si>
  <si>
    <t xml:space="preserve">Implementation of social actions
</t>
  </si>
  <si>
    <t>Can the entity list the key actions implemented to mitigate social risks or improve social performance?</t>
  </si>
  <si>
    <t>&lt;select&gt;</t>
  </si>
  <si>
    <t xml:space="preserve">Implementation of governance actions
</t>
  </si>
  <si>
    <t xml:space="preserve">Output &amp; impact
</t>
  </si>
  <si>
    <t>Can the entity report on measures of output and impact? (for reporting purposes only)</t>
  </si>
  <si>
    <t>Health &amp; safety: Employees</t>
  </si>
  <si>
    <t>Can the entity report on the health and safety performance of their employees?</t>
  </si>
  <si>
    <t>Health &amp; safety: Contractors</t>
  </si>
  <si>
    <t>Can the entity report on the health and safety performance of their contractors?</t>
  </si>
  <si>
    <t>Can the entity report on the health and safety performance of their community?</t>
  </si>
  <si>
    <t>Health &amp; safety: Community</t>
  </si>
  <si>
    <t>Fuel / Energy type</t>
  </si>
  <si>
    <t xml:space="preserve">Fuel </t>
  </si>
  <si>
    <t xml:space="preserve">Water inflows/withdrawals
</t>
  </si>
  <si>
    <t>Can the entity report on water inflows/withdrawals?</t>
  </si>
  <si>
    <t xml:space="preserve">Water outflows/discharges
</t>
  </si>
  <si>
    <t>Can the entity report on water outflows/discharges?</t>
  </si>
  <si>
    <t xml:space="preserve">Waste
</t>
  </si>
  <si>
    <t>Can the entity report on waste generated and disposed?</t>
  </si>
  <si>
    <t>Can the entity report on biodiversity and habitat?</t>
  </si>
  <si>
    <t>Has the entity undertaken employee satisfaction surveys within the last three years?</t>
  </si>
  <si>
    <r>
      <t xml:space="preserve">Biodiversity &amp; habitat
</t>
    </r>
    <r>
      <rPr>
        <b/>
        <sz val="12"/>
        <color rgb="FFFF0000"/>
        <rFont val="Calibri"/>
        <family val="2"/>
      </rPr>
      <t xml:space="preserve">
</t>
    </r>
  </si>
  <si>
    <t xml:space="preserve">Air pollution
 </t>
  </si>
  <si>
    <t>Can the entity report on air pollution?</t>
  </si>
  <si>
    <t>EPRA Best Practice Recommendations in Sustainability Reporting, 2017</t>
  </si>
  <si>
    <t>GRI Standards, 2016</t>
  </si>
  <si>
    <t>GRI Sustainability Reporting Guidelines, G4</t>
  </si>
  <si>
    <t>Chilean Peso</t>
  </si>
  <si>
    <t>IIRC International Integrated Reporting Framework, 2013</t>
  </si>
  <si>
    <t>PRI Reporting Framework, 2018</t>
  </si>
  <si>
    <t>TCFD Recommendations, 2017</t>
  </si>
  <si>
    <t>New Zealand Dollar (NZD)</t>
  </si>
  <si>
    <t>Norwegian Krone (NOK)</t>
  </si>
  <si>
    <t>Philippine Peso (PHP)</t>
  </si>
  <si>
    <t xml:space="preserve">Facility name </t>
  </si>
  <si>
    <t>Weight GAV</t>
  </si>
  <si>
    <t>Country</t>
  </si>
  <si>
    <t>Lifeycle stage</t>
  </si>
  <si>
    <t xml:space="preserve">Describe the facility </t>
  </si>
  <si>
    <t>Prefilled 2018</t>
  </si>
  <si>
    <t>Does the entity provide training and development for employees?</t>
  </si>
  <si>
    <t>PI10</t>
  </si>
  <si>
    <t>Inclusion &amp; diversity</t>
  </si>
  <si>
    <t>Does the entity report on diversity and inclusion?</t>
  </si>
  <si>
    <t>Customer satisfaction monitoring</t>
  </si>
  <si>
    <t>Has the entity undertaken customer satisfaction surveys within the last three years?</t>
  </si>
  <si>
    <t>Awards</t>
  </si>
  <si>
    <t>Did the entity receive awards for ESG-related actions, performance, or achievements? (for reporting purposes only)</t>
  </si>
  <si>
    <t>Infrastructure certifications</t>
  </si>
  <si>
    <t>PI9</t>
  </si>
  <si>
    <t>Can the entity report on energy?</t>
  </si>
  <si>
    <t>PI6</t>
  </si>
  <si>
    <t>PI2</t>
  </si>
  <si>
    <t>SE5&amp;6</t>
  </si>
  <si>
    <t>PD4&amp;5</t>
  </si>
  <si>
    <t>RC3&amp;4</t>
  </si>
  <si>
    <t>Climate/climate change adaptation</t>
  </si>
  <si>
    <t>Contaminated land</t>
  </si>
  <si>
    <t>Monitoring of social performance</t>
  </si>
  <si>
    <t>Does the entity monitor social performance?</t>
  </si>
  <si>
    <t>Governance risk assessment</t>
  </si>
  <si>
    <t>Has the entity performed a governance risk assessment(s) within the last three years?</t>
  </si>
  <si>
    <t>Social risk assessment</t>
  </si>
  <si>
    <t>Has the entity performed a social risk assessment(s) within the last three years?</t>
  </si>
  <si>
    <t>Environmental risk assessment</t>
  </si>
  <si>
    <t>Has the entity performed an environmental risk assessment(s) within the last three years?</t>
  </si>
  <si>
    <t>Management systems</t>
  </si>
  <si>
    <t>Is the entity's management system accredited to, or aligned with, ESG-related management standards?</t>
  </si>
  <si>
    <t>ESG reporting</t>
  </si>
  <si>
    <t>Does the entity disclose its ESG actions and/or performance?</t>
  </si>
  <si>
    <t>ESG incident monitoring</t>
  </si>
  <si>
    <t xml:space="preserve">Does the entity have a process to monitor and communicate about ESG-related controversies, misconduct, penalties, incidents, accidents or breaches against the codes of conduct/ethics? </t>
  </si>
  <si>
    <t>Policies on environmental issues</t>
  </si>
  <si>
    <t>Does the entity have a policy or policies on environmental issues?</t>
  </si>
  <si>
    <t>Policies on social issues</t>
  </si>
  <si>
    <t>Does the entity have a policy or policies on social issues?</t>
  </si>
  <si>
    <t>Policies on governance issues</t>
  </si>
  <si>
    <t>Does the entity have a policy or policies on governance issues?</t>
  </si>
  <si>
    <t>Entity materiality assessment</t>
  </si>
  <si>
    <t>Has the entity undertaken an ESG materiality assessment in the last three years?</t>
  </si>
  <si>
    <t>ESG leadership commitments</t>
  </si>
  <si>
    <t>Has the entity made a public commitment to ESG leadership standards or principles?</t>
  </si>
  <si>
    <t>ESG objectives</t>
  </si>
  <si>
    <t>Does the entity have specific ESG objectives?</t>
  </si>
  <si>
    <t>Individual responsible for ESG</t>
  </si>
  <si>
    <t xml:space="preserve">Does the entity have one or more persons responsible for implementing ESG objectives? </t>
  </si>
  <si>
    <t>ESG senior decision maker</t>
  </si>
  <si>
    <t>Does the entity have a senior decision-maker accountable for ESG issues?</t>
  </si>
  <si>
    <t>Personnel ESG performance targets</t>
  </si>
  <si>
    <t>Does the entity include ESG factors in the annual performance targets of personnel?</t>
  </si>
  <si>
    <t xml:space="preserve">Water inflows/withdrawals - What is the scale of the entity's water use/withdrawal and water stress in the location? </t>
  </si>
  <si>
    <t>Water outflows/discharges - Is there a risk of pollution from discharges to waterways (including groundwater)?</t>
  </si>
  <si>
    <t xml:space="preserve">Number of customers - What is the number of customers?
</t>
  </si>
  <si>
    <t>Categories</t>
  </si>
  <si>
    <t>Incentives</t>
  </si>
  <si>
    <t>Capacity</t>
  </si>
  <si>
    <t>Superclass</t>
  </si>
  <si>
    <t>Class</t>
  </si>
  <si>
    <t>Subclass</t>
  </si>
  <si>
    <t>Data Transmitted</t>
  </si>
  <si>
    <t>Terabits (Tb)</t>
  </si>
  <si>
    <t>Bandwidth</t>
  </si>
  <si>
    <t>Megabits/second</t>
  </si>
  <si>
    <t>Area</t>
  </si>
  <si>
    <t>Data Stored</t>
  </si>
  <si>
    <t>Fibre networks</t>
  </si>
  <si>
    <t>Smart meters</t>
  </si>
  <si>
    <t>Natural Resources Transportation Companies</t>
  </si>
  <si>
    <t>Maximum throughput</t>
  </si>
  <si>
    <t>Tonnes/year</t>
  </si>
  <si>
    <t>Mass transferred</t>
  </si>
  <si>
    <t>Tonnes</t>
  </si>
  <si>
    <t>Maximum energy throughput</t>
  </si>
  <si>
    <t>GJ/day</t>
  </si>
  <si>
    <t>Energy transmitted</t>
  </si>
  <si>
    <t>Megaliters/year</t>
  </si>
  <si>
    <t>Water transferred</t>
  </si>
  <si>
    <t>Other Pipeline</t>
  </si>
  <si>
    <t>LNG Ships</t>
  </si>
  <si>
    <t>Maximum energy capacity</t>
  </si>
  <si>
    <t>GJ</t>
  </si>
  <si>
    <t>Energy transported</t>
  </si>
  <si>
    <t>Energy exported</t>
  </si>
  <si>
    <t>Maximum volume capacity</t>
  </si>
  <si>
    <t>Throughput</t>
  </si>
  <si>
    <t>Floating Storage Units - FSU</t>
  </si>
  <si>
    <t>Energy stored</t>
  </si>
  <si>
    <t>Waste Treatment</t>
  </si>
  <si>
    <t>Waste treated</t>
  </si>
  <si>
    <t>Gaseous Waste Treatment</t>
  </si>
  <si>
    <t>m3/hr</t>
  </si>
  <si>
    <t>Volume treated</t>
  </si>
  <si>
    <t>m3</t>
  </si>
  <si>
    <t>Waste Incineration</t>
  </si>
  <si>
    <t>Water Supply and Treatment</t>
  </si>
  <si>
    <t>Water treated</t>
  </si>
  <si>
    <t>Maximum capacity</t>
  </si>
  <si>
    <t>Megaliters</t>
  </si>
  <si>
    <t>Water supplied</t>
  </si>
  <si>
    <t>Waste water treated</t>
  </si>
  <si>
    <t>Carbon Capture</t>
  </si>
  <si>
    <t>tCO2e/year</t>
  </si>
  <si>
    <t>Volume captured</t>
  </si>
  <si>
    <t>Maximum vessel movements</t>
  </si>
  <si>
    <t>Number/day</t>
  </si>
  <si>
    <t>Vessels moved</t>
  </si>
  <si>
    <t>Maximum energy savings</t>
  </si>
  <si>
    <t>MWh/year</t>
  </si>
  <si>
    <t>Energy savings</t>
  </si>
  <si>
    <t>Water contained</t>
  </si>
  <si>
    <t>Electric vehicle charging</t>
  </si>
  <si>
    <t>Power capacity</t>
  </si>
  <si>
    <t>kW</t>
  </si>
  <si>
    <t>Energy distributed</t>
  </si>
  <si>
    <t>Data Distribution Companies</t>
  </si>
  <si>
    <t>Data Distribution Network</t>
  </si>
  <si>
    <t>kVA</t>
  </si>
  <si>
    <t>MW</t>
  </si>
  <si>
    <t>Water distributed</t>
  </si>
  <si>
    <t>Maximum energy distributed</t>
  </si>
  <si>
    <t xml:space="preserve">Installed capacity </t>
  </si>
  <si>
    <t>Energy generated</t>
  </si>
  <si>
    <t>Energy discharged</t>
  </si>
  <si>
    <t>Accommodation capacity</t>
  </si>
  <si>
    <t>Beds</t>
  </si>
  <si>
    <t>Bed days available</t>
  </si>
  <si>
    <t>Bed days</t>
  </si>
  <si>
    <t>Trainees</t>
  </si>
  <si>
    <t>Trainee days available</t>
  </si>
  <si>
    <t>Trainee days</t>
  </si>
  <si>
    <t>Maximum student capacity</t>
  </si>
  <si>
    <t>Average student attendance</t>
  </si>
  <si>
    <t>Maximum staff capacity</t>
  </si>
  <si>
    <t>Floor area</t>
  </si>
  <si>
    <t>Average staff attendance</t>
  </si>
  <si>
    <t>Maximum prisoner capacity</t>
  </si>
  <si>
    <t>Average prisoner attendance</t>
  </si>
  <si>
    <t>Maximum light output</t>
  </si>
  <si>
    <t>Lumens</t>
  </si>
  <si>
    <t>Light output</t>
  </si>
  <si>
    <t>Lumen hours</t>
  </si>
  <si>
    <t>Maximum visitor capacity</t>
  </si>
  <si>
    <t>Number of visitors</t>
  </si>
  <si>
    <t>Hectares</t>
  </si>
  <si>
    <t>Consultation rooms</t>
  </si>
  <si>
    <t>Rooms</t>
  </si>
  <si>
    <t>Number of customers</t>
  </si>
  <si>
    <t>Crematorium</t>
  </si>
  <si>
    <t>Ceremonies/year</t>
  </si>
  <si>
    <t>Number of ceremonies</t>
  </si>
  <si>
    <t>Maxium resident capacity</t>
  </si>
  <si>
    <t>Number of residents</t>
  </si>
  <si>
    <t>Landlord port</t>
  </si>
  <si>
    <t>Maximum annual total tonnage</t>
  </si>
  <si>
    <t>Freight volume moved</t>
  </si>
  <si>
    <t>Traffic units/day</t>
  </si>
  <si>
    <t>Traffic Units</t>
  </si>
  <si>
    <t>Parking spaces</t>
  </si>
  <si>
    <t>Vehicle hours parked</t>
  </si>
  <si>
    <t>Vehicle hours</t>
  </si>
  <si>
    <t>Maximum annual container throughput</t>
  </si>
  <si>
    <t>TEU/year</t>
  </si>
  <si>
    <t>Container volume moved</t>
  </si>
  <si>
    <t>TEU</t>
  </si>
  <si>
    <t>Train days available</t>
  </si>
  <si>
    <t>Train days</t>
  </si>
  <si>
    <t>High Speed Rail Lines</t>
  </si>
  <si>
    <t>Peak capacity</t>
  </si>
  <si>
    <t>Passengers/hour</t>
  </si>
  <si>
    <t>Passenger kilometres travelled</t>
  </si>
  <si>
    <t>Passenger km</t>
  </si>
  <si>
    <t>Length of network</t>
  </si>
  <si>
    <t>km</t>
  </si>
  <si>
    <t>Train kilometres travelled</t>
  </si>
  <si>
    <t>train km</t>
  </si>
  <si>
    <t>Freight Rail Rolling Stock</t>
  </si>
  <si>
    <t>Rolling stock units</t>
  </si>
  <si>
    <t>Passenger Rail Rolling Stock</t>
  </si>
  <si>
    <t>Tonnes/day</t>
  </si>
  <si>
    <t>Freight kilometres travelled</t>
  </si>
  <si>
    <t>Tonne km</t>
  </si>
  <si>
    <t>Vehicles/hour</t>
  </si>
  <si>
    <t>Vehicle kilometres travelled</t>
  </si>
  <si>
    <t>Vehicle km</t>
  </si>
  <si>
    <t>Sector Metrics</t>
  </si>
  <si>
    <t>+ Add facility</t>
  </si>
  <si>
    <t>Please indicate which facilities, activities and/or time periods are additional or excluded from the data reported above</t>
  </si>
  <si>
    <t>Output and impact intensities</t>
  </si>
  <si>
    <t>Output and impact</t>
  </si>
  <si>
    <t>Output &amp; Impact</t>
  </si>
  <si>
    <t>(PI1)</t>
  </si>
  <si>
    <t>© 2020 GRESB BV</t>
  </si>
  <si>
    <r>
      <rPr>
        <b/>
        <sz val="12"/>
        <color rgb="FFB2D241"/>
        <rFont val="Franklin Gothic Book"/>
        <family val="2"/>
        <scheme val="minor"/>
      </rPr>
      <t>I would like to participate in the Assessment for the first time. Can my Assessment results remain anonymous? (Grace Period)</t>
    </r>
    <r>
      <rPr>
        <sz val="12"/>
        <color theme="1"/>
        <rFont val="Franklin Gothic Book"/>
        <family val="2"/>
        <scheme val="minor"/>
      </rPr>
      <t xml:space="preserve">
GRESB offers property companies and funds reporting for the first-time the option not to disclose their first year Assessment results to their investors – a “Grace Period.” This period allows companies and funds a one-year period to familiarize themselves with the GRESB reporting and assessment process, without externally disclosing their results to GRESB’s Investor Members. 
Grace Period participant names are disclosed to GRESB’s Real Estate Investor Members. However, Investor Members are not able to request access to Grace Period participants’ results. Grace Period participants can use the Scorecard and Benchmark Report to identify opportunities to improve their performance for next year’s Assessment. Those first-time participants wishing to participate in the Grace Period must select the option when registering to participate in the Assessment.
</t>
    </r>
  </si>
  <si>
    <r>
      <rPr>
        <b/>
        <sz val="12"/>
        <color theme="1"/>
        <rFont val="Franklin Gothic Book"/>
        <family val="2"/>
        <scheme val="minor"/>
      </rPr>
      <t>About the 2020 GRESB Assessment</t>
    </r>
    <r>
      <rPr>
        <sz val="12"/>
        <color theme="1"/>
        <rFont val="Franklin Gothic Book"/>
        <family val="2"/>
        <scheme val="minor"/>
      </rPr>
      <t xml:space="preserve">
The GRESB Infrastructure Assessment provides investors with actionable information and tools to monitor and manage the ESG risks and opportunities of their investments, and to prepare for increasingly rigorous ESG obligations. In turn, GRESB Infrastructure Assessment participants receive comparative business intelligence on where they stand against their peers, a roadmap with actions they can take to improve their ESG performance and a communication platform to engage with investors. The GRESB Infrastructure Asset Assessment is aligned with international reporting frameworks such as GRI and PRI.
The 2020 development process was focused on making structural changes to the Assessments rather than making extensive content changes. The 2020 Infrastructure Asset Assessment is composed of two components: Management and Performance.
Tabs colour represent the various components where:
+ Green = Management
+ Yellow = Performance
The changes serve the longer term development of the Assessment, support our efforts to collect high quality data and reflect the evolution of the infrastructure industry as measured by the benchmark over the last years.</t>
    </r>
  </si>
  <si>
    <r>
      <rPr>
        <b/>
        <sz val="12"/>
        <color rgb="FFB2D241"/>
        <rFont val="Franklin Gothic Book"/>
        <family val="2"/>
        <scheme val="minor"/>
      </rPr>
      <t xml:space="preserve">I have answered all Assessment questions. What should I do next? </t>
    </r>
    <r>
      <rPr>
        <sz val="12"/>
        <color theme="1"/>
        <rFont val="Franklin Gothic Book"/>
        <family val="2"/>
        <scheme val="minor"/>
      </rPr>
      <t xml:space="preserve">
Once the Assessment is complete, you should review your draft Assessment submission and obtain any final internal approvals. Incomplete information is highlighted in the ‘Review and Submit’ page of the Portal. You will be unable to submit until you resolve all outstanding issues listed. Please note it is not possible to make changes once you have submitted your Assessment.
</t>
    </r>
    <r>
      <rPr>
        <b/>
        <sz val="12"/>
        <color rgb="FFB2D241"/>
        <rFont val="Franklin Gothic Book"/>
        <family val="2"/>
        <scheme val="minor"/>
      </rPr>
      <t>Response check service</t>
    </r>
    <r>
      <rPr>
        <sz val="12"/>
        <color theme="1"/>
        <rFont val="Franklin Gothic Book"/>
        <family val="2"/>
        <scheme val="minor"/>
      </rPr>
      <t xml:space="preserve">
A Response Check is a high-level pre-submission check of a participant’s Assessment response by the GRESB team. It minimizes the risk of errors that could adversely impact Assessment results.The Response Check is carried out by the GBCI Validation team and features a careful review of Assessment responses followed by a 1-hour discussion call. It can be particularly useful for first time participants.
</t>
    </r>
  </si>
  <si>
    <r>
      <rPr>
        <b/>
        <sz val="12"/>
        <color rgb="FFB2D241"/>
        <rFont val="Franklin Gothic Book"/>
        <family val="2"/>
        <scheme val="minor"/>
      </rPr>
      <t>What will GRESB do with my data?</t>
    </r>
    <r>
      <rPr>
        <sz val="12"/>
        <color theme="1"/>
        <rFont val="Franklin Gothic Book"/>
        <family val="2"/>
        <scheme val="minor"/>
      </rPr>
      <t xml:space="preserve">
Once data is submitted online, it is stored securely and is only accessible to GRESB staff and their authorized agents (IT providers). 
Over the summer, the data is processed and analyzed. GRESB’s annual Assessment results are published in September each year. 
</t>
    </r>
  </si>
  <si>
    <t>© 2020 GRESB BV
Unless explicitly stated otherwise, all rights including those in copyright in publication are owned by or controlled for these purposes by GRESB B.V.
Except as otherwise expressly permitted under copyright law or GRESB B.V’s terms and conditions, no part of this publication may be reproduced, copied, republished, downloaded, posted, broadcast or transmitted in any way without first obtaining GRESB B.V’s written permission. GRESB's portal terms apply to the use of this document.</t>
  </si>
  <si>
    <t>✓</t>
  </si>
  <si>
    <t>x</t>
  </si>
  <si>
    <t>Formal environmental issue-specific commitments (multiple answers possible)</t>
  </si>
  <si>
    <t>EV100</t>
  </si>
  <si>
    <t>Powering Past Coal Alliance (PPCA)</t>
  </si>
  <si>
    <t>Formal social issue-specific commitments (multiple answers possible)</t>
  </si>
  <si>
    <t>Formal governance issue-specific commitments (multiple answers possible)</t>
  </si>
  <si>
    <t>Provide applicable evidence</t>
  </si>
  <si>
    <t>Risks are analyzed</t>
  </si>
  <si>
    <t>ESG incident occurrences</t>
  </si>
  <si>
    <t>Specify the total number of cases that occurred</t>
  </si>
  <si>
    <t>Does the entity monitor environmental performance?</t>
  </si>
  <si>
    <t>Monitoring of environmental performance</t>
  </si>
  <si>
    <t>RM3.3</t>
  </si>
  <si>
    <t>Monitoring of governance performance</t>
  </si>
  <si>
    <t>Does the entity monitor governance performance?</t>
  </si>
  <si>
    <t xml:space="preserve">Stakeholder Engagement
</t>
  </si>
  <si>
    <t>Stakeholder engagement program</t>
  </si>
  <si>
    <t>Currencies</t>
  </si>
  <si>
    <t>Countries</t>
  </si>
  <si>
    <t>Please provide applicable hyperlink or a separate publicly available document</t>
  </si>
  <si>
    <t xml:space="preserve">Supply chain engagement program
</t>
  </si>
  <si>
    <t>Does the entity include ESG speciﬁc requirements in procurement processes?</t>
  </si>
  <si>
    <t xml:space="preserve">Stakeholder grievance process
</t>
  </si>
  <si>
    <t>Is there a formal process for stakeholders to communicate grievances that apply to this entity?</t>
  </si>
  <si>
    <t>Stakeholder grievance monitoring</t>
  </si>
  <si>
    <t>Has the entity received stakeholder grievances during the reporting period? (for reporting purposes only)</t>
  </si>
  <si>
    <t>Has the data reported above been reviewed by an independent third party?</t>
  </si>
  <si>
    <t>Energy from non-combustible sources</t>
  </si>
  <si>
    <t>{other source}</t>
  </si>
  <si>
    <t>Address</t>
  </si>
  <si>
    <t>Enter details of the facility or facilities that make up the asset in the table below.</t>
  </si>
  <si>
    <t>Sector-specific</t>
  </si>
  <si>
    <t xml:space="preserve">Greenhouse gas emissions
</t>
  </si>
  <si>
    <t>Can the entity report on greenhouse gas emissions?</t>
  </si>
  <si>
    <r>
      <t>tCO</t>
    </r>
    <r>
      <rPr>
        <vertAlign val="subscript"/>
        <sz val="11"/>
        <rFont val="Franklin Gothic Book"/>
        <family val="2"/>
        <scheme val="minor"/>
      </rPr>
      <t>2</t>
    </r>
    <r>
      <rPr>
        <sz val="11"/>
        <rFont val="Franklin Gothic Book"/>
        <family val="2"/>
        <scheme val="minor"/>
      </rPr>
      <t>e</t>
    </r>
  </si>
  <si>
    <t xml:space="preserve">Specify the total value of fines and/or penalties incurred during the reporting period </t>
  </si>
  <si>
    <t>Other standard</t>
  </si>
  <si>
    <r>
      <t>tCO</t>
    </r>
    <r>
      <rPr>
        <b/>
        <vertAlign val="subscript"/>
        <sz val="11"/>
        <rFont val="Franklin Gothic Book"/>
        <family val="2"/>
        <scheme val="minor"/>
      </rPr>
      <t>2</t>
    </r>
    <r>
      <rPr>
        <b/>
        <sz val="11"/>
        <rFont val="Franklin Gothic Book"/>
        <family val="2"/>
        <scheme val="minor"/>
      </rPr>
      <t>e</t>
    </r>
  </si>
  <si>
    <r>
      <t>SO</t>
    </r>
    <r>
      <rPr>
        <vertAlign val="subscript"/>
        <sz val="11"/>
        <rFont val="Franklin Gothic Book"/>
        <family val="2"/>
        <scheme val="minor"/>
      </rPr>
      <t>x</t>
    </r>
  </si>
  <si>
    <t>Third-party reuse</t>
  </si>
  <si>
    <t>Third-party treatment</t>
  </si>
  <si>
    <t>Total water discharged</t>
  </si>
  <si>
    <t>Non-compliances</t>
  </si>
  <si>
    <t>% recycled</t>
  </si>
  <si>
    <t>Total sensitive discharge</t>
  </si>
  <si>
    <t>Water discharge intensity (/GAV)</t>
  </si>
  <si>
    <t>Water discharge intensity (/revenue)</t>
  </si>
  <si>
    <t>Water discharge intensity (/output)</t>
  </si>
  <si>
    <t>tonnes (t)</t>
  </si>
  <si>
    <t>Number/hrs * 1 million</t>
  </si>
  <si>
    <t>Lost time injury frequency rate (LTIFR)</t>
  </si>
  <si>
    <t>Total recordable injury frequency rate (TRIFR)</t>
  </si>
  <si>
    <t xml:space="preserve">Health &amp; safety: Users
</t>
  </si>
  <si>
    <t>Can the entity report on the health and safety performance of their users?</t>
  </si>
  <si>
    <t>Users</t>
  </si>
  <si>
    <t xml:space="preserve">Does the entity engage with its employees through training or satisfaction monitoring? </t>
  </si>
  <si>
    <t xml:space="preserve">Does the survey include quantitative metrics? </t>
  </si>
  <si>
    <t xml:space="preserve">The survey is undertaken (multiple answers possible): </t>
  </si>
  <si>
    <t>EM2</t>
  </si>
  <si>
    <t xml:space="preserve">Percentage of individuals that identify as: </t>
  </si>
  <si>
    <t>Metrics includes:</t>
  </si>
  <si>
    <t>Satisfaction with asset management</t>
  </si>
  <si>
    <t>Did the entity maintain or achieve asset-level certifications for ESG-related performance?</t>
  </si>
  <si>
    <t>Certification schemes</t>
  </si>
  <si>
    <t>Accreditation Standards (Residential Aged Care)</t>
  </si>
  <si>
    <t>AFD Carbon Footprint Tool</t>
  </si>
  <si>
    <t>Airport Carbon Accreditation</t>
  </si>
  <si>
    <t>AWARE Climate Change Risk Tool</t>
  </si>
  <si>
    <t>BREEAM New Construction: Infrastructure</t>
  </si>
  <si>
    <t>Caribbean Climate Online Risk and Adaptation Tool (CCORAL)</t>
  </si>
  <si>
    <t>CEEQUAL</t>
  </si>
  <si>
    <t>Climate &amp; Disaster Risk Screening Tools</t>
  </si>
  <si>
    <t>Climate Finance Impact Tool</t>
  </si>
  <si>
    <t>DGNB Certification System</t>
  </si>
  <si>
    <t>Enterprise Green Communities</t>
  </si>
  <si>
    <t>Envision</t>
  </si>
  <si>
    <t>Equator Principles (EP) III (integrate IFC E&amp;S Performance Standards)</t>
  </si>
  <si>
    <t>Fitwel</t>
  </si>
  <si>
    <t>Florida Green Building Certification</t>
  </si>
  <si>
    <t>Fortified (Commercial)</t>
  </si>
  <si>
    <t>Fortified (For Safer Business)</t>
  </si>
  <si>
    <t>Green Infrastructure Support Tool (GIST)</t>
  </si>
  <si>
    <t>Greenroads Rating System</t>
  </si>
  <si>
    <t>HQE Certification (Haute Qualité Environnementale)</t>
  </si>
  <si>
    <t>IFC E&amp;S Performance Standards</t>
  </si>
  <si>
    <t>IFC Financial Valuation Tool</t>
  </si>
  <si>
    <t>Infrastructure Sustainability (IS) Rating Scheme</t>
  </si>
  <si>
    <t>InVEST</t>
  </si>
  <si>
    <t>LEED (Leadership in Energy and Environmental Design)</t>
  </si>
  <si>
    <t>LEED Resilience Pilot Credits</t>
  </si>
  <si>
    <t>PEER</t>
  </si>
  <si>
    <t>RESILIENCE-BASED EARTHQUAKE DESIGN INITIATIVE (REDi)</t>
  </si>
  <si>
    <t>Resilience.io</t>
  </si>
  <si>
    <t>SITES</t>
  </si>
  <si>
    <t>SuRe Standard</t>
  </si>
  <si>
    <t>Sustainability Council of Australia (ISCA)/Operational Pilot</t>
  </si>
  <si>
    <t>Sustainability (IS) Rating Scheme</t>
  </si>
  <si>
    <t>Sustainable Asset Valuation Tool (SAVi)</t>
  </si>
  <si>
    <t>Sustainable Transport Appraisal Rating (STAR)</t>
  </si>
  <si>
    <t>The Investor Confidence Project (ICP)</t>
  </si>
  <si>
    <t>Trucost EBoard</t>
  </si>
  <si>
    <t>US Resiliency Council Rating System (Seismic)</t>
  </si>
  <si>
    <t>WELL Building Standard</t>
  </si>
  <si>
    <t>World Bank Urban Risk Assessment Tool</t>
  </si>
  <si>
    <t>Add supporting evidence</t>
  </si>
  <si>
    <t>Award</t>
  </si>
  <si>
    <t>Organization</t>
  </si>
  <si>
    <t>Basis</t>
  </si>
  <si>
    <t>ISIN</t>
  </si>
  <si>
    <t>Year</t>
  </si>
  <si>
    <t>Entity Name</t>
  </si>
  <si>
    <t>Organization Name (may be same as entity name)</t>
  </si>
  <si>
    <t>Name of Asset Maintainer (May be same as organization name)</t>
  </si>
  <si>
    <t>Name of Asset Operator (May be same as organization name)</t>
  </si>
  <si>
    <t>&lt;Select&gt;</t>
  </si>
  <si>
    <r>
      <rPr>
        <b/>
        <sz val="12"/>
        <color rgb="FFB2D241"/>
        <rFont val="Franklin Gothic Book"/>
        <family val="2"/>
        <scheme val="minor"/>
      </rPr>
      <t>Who can see my data?</t>
    </r>
    <r>
      <rPr>
        <sz val="12"/>
        <color theme="1"/>
        <rFont val="Franklin Gothic Book"/>
        <family val="2"/>
        <scheme val="minor"/>
      </rPr>
      <t xml:space="preserve">
Data collected through the GRESB Infrastructure Assessments is only disclosed to the participants themselves and any GRESB Investor and Fund Manager Members that have been granted access by the participant. GRESB Investor Members and/or Fund Manager Members must request access to participant data in the GRESB Portal.
</t>
    </r>
  </si>
  <si>
    <t>The purpose of this file is to provide participants with an offline Excel version of the 2020 Infrastructure Asset Assessment. 
This file is not connected to the GRESB Assessment Portal and cannot be used as a tool for populating indicator answers automatically in the Assessment Portal.</t>
  </si>
  <si>
    <t>Yes/no</t>
  </si>
  <si>
    <t>Throughout</t>
  </si>
  <si>
    <t>Entity &amp; Reporting Characteristics</t>
  </si>
  <si>
    <t>Certifications &amp; Awards</t>
  </si>
  <si>
    <t>Project name</t>
  </si>
  <si>
    <t>Reporting guidelines</t>
  </si>
  <si>
    <t>Assurance schemes</t>
  </si>
  <si>
    <t>Integrated Report*</t>
  </si>
  <si>
    <t>Has the entity been involved in any significant ESG-related controversies, misconduct, penalties, incidents or accidents during the reporting period? *</t>
  </si>
  <si>
    <t>&lt;Country&gt;</t>
  </si>
  <si>
    <t>Specify the starting month</t>
  </si>
  <si>
    <t>Specify the starting year</t>
  </si>
  <si>
    <r>
      <t>m</t>
    </r>
    <r>
      <rPr>
        <vertAlign val="superscript"/>
        <sz val="10"/>
        <rFont val="Franklin Gothic Book"/>
        <family val="2"/>
        <scheme val="minor"/>
      </rPr>
      <t>2</t>
    </r>
  </si>
  <si>
    <r>
      <t>m</t>
    </r>
    <r>
      <rPr>
        <vertAlign val="superscript"/>
        <sz val="10"/>
        <rFont val="Franklin Gothic Book"/>
        <family val="2"/>
        <scheme val="minor"/>
      </rPr>
      <t>3</t>
    </r>
  </si>
  <si>
    <t>Contents</t>
  </si>
  <si>
    <t>Management Component</t>
  </si>
  <si>
    <t>Stakeholder Engagement</t>
  </si>
  <si>
    <t>Performance Component</t>
  </si>
  <si>
    <t>GHG Emissions</t>
  </si>
  <si>
    <t>Appendices</t>
  </si>
  <si>
    <t>Lists for dropdowns</t>
  </si>
  <si>
    <t>Sector activity metrics</t>
  </si>
  <si>
    <t>Social risks</t>
  </si>
  <si>
    <t>Physical risks</t>
  </si>
  <si>
    <t>Climate-related transition risks</t>
  </si>
  <si>
    <t>Scope of responsibility for this individual includes:</t>
  </si>
  <si>
    <t>The same individual as the senior decision-maker responsible for sustainability (identified in the Management Aspect of the main GRESB Assessment).</t>
  </si>
  <si>
    <t>An employee with primary responsibility for the management of climate risk and resilience is:</t>
  </si>
  <si>
    <t>The entity has assigned responsibility to (select all that apply):</t>
  </si>
  <si>
    <t>Has the organization assigned responsibility for the climate risk and resilience of the entity to an employee and/or a team?</t>
  </si>
  <si>
    <t>RS1</t>
  </si>
  <si>
    <t>Resilience</t>
  </si>
  <si>
    <t>A different individual(s) from the senior decision-maker responsible for sustainability.</t>
  </si>
  <si>
    <t>E-mail</t>
  </si>
  <si>
    <t>A team, group, or committee with responsibility for the management of climate risk and resilience</t>
  </si>
  <si>
    <t>List the functional groups or departments represented on the team, group, or committee</t>
  </si>
  <si>
    <t>List functional groups or departments</t>
  </si>
  <si>
    <t>Scope of responsibility for this team, group, or committee includes:</t>
  </si>
  <si>
    <t>RS2</t>
  </si>
  <si>
    <t>Does the organization have a systematic process for communication and review of resilience-related information by the most senior governance body with responsibility for the entity?</t>
  </si>
  <si>
    <t>Does the process include periodically informing the highest-level decision maker or decision-making body with responsibility for the entity?</t>
  </si>
  <si>
    <t>The process includes (select all that apply):</t>
  </si>
  <si>
    <t>Written communications</t>
  </si>
  <si>
    <t>Presentations or briefings</t>
  </si>
  <si>
    <t>Briefing documents for review by the Board of Directors</t>
  </si>
  <si>
    <t>The materials from the communication and review process are disclosed to (if disclosed):</t>
  </si>
  <si>
    <t>The public</t>
  </si>
  <si>
    <t>Investors upon request</t>
  </si>
  <si>
    <t>Other stakeholders upon request</t>
  </si>
  <si>
    <t>RS3</t>
  </si>
  <si>
    <t>Does the organization have a systematic process to incorporate climate risk and resilience into planning, budgeting, evaluation, and/or similar activities?</t>
  </si>
  <si>
    <t>Transition risk</t>
  </si>
  <si>
    <t>Risks and opportunities are explicitly included in entity-level planning</t>
  </si>
  <si>
    <t>Budgeting</t>
  </si>
  <si>
    <t>Performance review</t>
  </si>
  <si>
    <t>Work plans</t>
  </si>
  <si>
    <t>Physical risk</t>
  </si>
  <si>
    <t>Social risk</t>
  </si>
  <si>
    <t>Can the entity provide evidence as an upload or URL?</t>
  </si>
  <si>
    <t>RS4</t>
  </si>
  <si>
    <t>Does the organization have a systematic process to assess the entity's exposure to climate-related transition risk?</t>
  </si>
  <si>
    <t>The process is documented</t>
  </si>
  <si>
    <t>The nature of the process is disclosed to (if disclosed):</t>
  </si>
  <si>
    <t>The process considers forward-looking scenarios</t>
  </si>
  <si>
    <t>Select all that apply:</t>
  </si>
  <si>
    <t>Representative Concentration Pathway 2.6</t>
  </si>
  <si>
    <t>Representative Concentration Pathway 4.5</t>
  </si>
  <si>
    <t>Representative Concentration Pathway 6.0</t>
  </si>
  <si>
    <t>Representative Concentration Pathway 8.5</t>
  </si>
  <si>
    <t>IEA Current Policies Scenario</t>
  </si>
  <si>
    <t>IEA Stated Policies Scenario</t>
  </si>
  <si>
    <t>IEA Sustainable Development Scenario</t>
  </si>
  <si>
    <t>IEA 2DS</t>
  </si>
  <si>
    <t>IEA B2DS</t>
  </si>
  <si>
    <t>PRI Inevitable Policy Response “Forecast Policy Scenario”</t>
  </si>
  <si>
    <t>Custom scenarios developed for the entity</t>
  </si>
  <si>
    <r>
      <t>Rockström et al. (2017) 1.5</t>
    </r>
    <r>
      <rPr>
        <sz val="12"/>
        <color rgb="FF000000"/>
        <rFont val="Calibri"/>
        <family val="2"/>
      </rPr>
      <t>°</t>
    </r>
    <r>
      <rPr>
        <sz val="12"/>
        <color rgb="FF000000"/>
        <rFont val="Franklin Gothic Book"/>
        <family val="2"/>
        <scheme val="minor"/>
      </rPr>
      <t>C Scenario</t>
    </r>
  </si>
  <si>
    <t>The process identifies material climate-related transition risk factors</t>
  </si>
  <si>
    <t>Name the material risk factor(s) identified:</t>
  </si>
  <si>
    <t>Material risk(s) identified for the entity are disclosed to (if disclosed):</t>
  </si>
  <si>
    <t>RS5</t>
  </si>
  <si>
    <t>Does the organization have a systematic process to assess the entity's exposure to physical climate risks?</t>
  </si>
  <si>
    <t>Does the organization have a systematic process to assess the entity's exposure to social risks?</t>
  </si>
  <si>
    <t>RS6</t>
  </si>
  <si>
    <t>RS7</t>
  </si>
  <si>
    <t>Has the organization assessed the potential financial impacts of climate-related risks on the entity?</t>
  </si>
  <si>
    <t>Please describe the potential impacts that each of the risk factors identified in RS4, RS5, and RS6 have on the entity (select all that apply):</t>
  </si>
  <si>
    <t>Transition risk factor 1</t>
  </si>
  <si>
    <t>Transition risk factor 2</t>
  </si>
  <si>
    <t>Transition risk factor 3</t>
  </si>
  <si>
    <t>Physical risk factor 1</t>
  </si>
  <si>
    <t>Physical risk factor 2</t>
  </si>
  <si>
    <t>Physical risk factor 3</t>
  </si>
  <si>
    <t>The process identifies material climate-related physical risk factors</t>
  </si>
  <si>
    <t>The process identifies material climate-related social risk factors</t>
  </si>
  <si>
    <t>Social risk factor 1</t>
  </si>
  <si>
    <t>Social risk factor 2</t>
  </si>
  <si>
    <t>Social risk factor 3</t>
  </si>
  <si>
    <t>On what timeframe is this risk expected to impact the entity?</t>
  </si>
  <si>
    <t>It is already impacting the entity.</t>
  </si>
  <si>
    <t>Within the timeframe of the investment horizon of the entity.</t>
  </si>
  <si>
    <t>After the timeframe of the investment horizon of the entity but within the lifetime of the real assets included in the entity.</t>
  </si>
  <si>
    <t>Please describe the potential financial impact of the transition risk factor (identified in RS4) on the entity:</t>
  </si>
  <si>
    <t>Transition risks</t>
  </si>
  <si>
    <t>Please describe the potential financial impact of the physical risk factor (identified in RS5) on the entity:</t>
  </si>
  <si>
    <t>Please describe the potential financial impact of the social risk factor (identified in RS6) on the entity:</t>
  </si>
  <si>
    <t>RS8</t>
  </si>
  <si>
    <t>Has the organization implemented resilience-related business strategies associated with the entity during the reporting year?</t>
  </si>
  <si>
    <t>Please select and describe asset type-specific strategies used to create value and/or manage the (potential) risk impacts described in RS7 (select all that apply):</t>
  </si>
  <si>
    <t>New construction projects</t>
  </si>
  <si>
    <t>Transition risk management and value creation strategies:</t>
  </si>
  <si>
    <t>Physical risk management and value creation strategies:</t>
  </si>
  <si>
    <t>Social risk and management value creation strategies:</t>
  </si>
  <si>
    <t>Standing investments</t>
  </si>
  <si>
    <t>New acquisitions</t>
  </si>
  <si>
    <t>RS9</t>
  </si>
  <si>
    <t>Did the organization have specific climate risk and/or resilience-related targets or goals associated with the entity during the reporting year?</t>
  </si>
  <si>
    <t>Please describe climate-related risk management and/or resilience-related targets:</t>
  </si>
  <si>
    <t>Transition risk mangement and value creation</t>
  </si>
  <si>
    <t>Target year</t>
  </si>
  <si>
    <t>Targets or goals</t>
  </si>
  <si>
    <t>Transition risk management and value creation targets and goals are disclosed to (if disclosed):</t>
  </si>
  <si>
    <t>Physical risk mangement and value creation</t>
  </si>
  <si>
    <t>Physical risk management and value creation targets and goals are disclosed to (if disclosed):</t>
  </si>
  <si>
    <t>Social risk mangement and value creation</t>
  </si>
  <si>
    <t>Social risk management and value creation targets and goals are disclosed to (if disclosed):</t>
  </si>
  <si>
    <t>RS10</t>
  </si>
  <si>
    <t>Did the organization track specific climate risk and/or resilience-related performance metrics associated with the entity during the reporting year?</t>
  </si>
  <si>
    <t>Please describe the metrics used to track outcomes:</t>
  </si>
  <si>
    <t>Transition risk management and resilience performance metrics</t>
  </si>
  <si>
    <t>List the metrics related to the most material issues facing the entity</t>
  </si>
  <si>
    <t>List metric(s)</t>
  </si>
  <si>
    <t>Tracking of performance metrics:</t>
  </si>
  <si>
    <t>Continuous</t>
  </si>
  <si>
    <t>Monthly</t>
  </si>
  <si>
    <t>Quarterly</t>
  </si>
  <si>
    <t>Annual</t>
  </si>
  <si>
    <t>These performance metrics are disclosed to (if disclosed):</t>
  </si>
  <si>
    <t>Physical risk management and resilience performance metrics</t>
  </si>
  <si>
    <t>Social risk management and resilience performance metrics</t>
  </si>
  <si>
    <r>
      <t>NO</t>
    </r>
    <r>
      <rPr>
        <vertAlign val="subscript"/>
        <sz val="11"/>
        <rFont val="Franklin Gothic Book"/>
        <family val="2"/>
        <scheme val="minor"/>
      </rPr>
      <t>x</t>
    </r>
  </si>
  <si>
    <r>
      <t>Ozone (O</t>
    </r>
    <r>
      <rPr>
        <vertAlign val="subscript"/>
        <sz val="11"/>
        <rFont val="Franklin Gothic Book"/>
        <family val="2"/>
        <scheme val="minor"/>
      </rPr>
      <t>3</t>
    </r>
    <r>
      <rPr>
        <sz val="11"/>
        <rFont val="Franklin Gothic Book"/>
        <family val="2"/>
        <scheme val="minor"/>
      </rPr>
      <t>)</t>
    </r>
  </si>
  <si>
    <t>Resilience Module</t>
  </si>
  <si>
    <t>District Cooling Heating Companies</t>
  </si>
  <si>
    <t>Fiber networks</t>
  </si>
  <si>
    <t>Does the entity’s data reported above cover all, and only, the facilities (as reported in RC3) and activities (RC4) for the entire reporting year (EC4)? (for reporting purposes only)</t>
  </si>
  <si>
    <t>Can the entity list the key actions implemented to mitigate governance risks or improve governance performance?</t>
  </si>
  <si>
    <t>Dedicated staff on ESG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</si>
</sst>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000"/>
  </numFmts>
  <fonts count="126">
    <font>
      <sz val="12"/>
      <color rgb="FF000000"/>
      <name val="Calibri"/>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2"/>
      <color theme="1"/>
      <name val="Franklin Gothic Book"/>
      <family val="2"/>
      <scheme val="minor"/>
    </font>
    <font>
      <sz val="12"/>
      <color theme="1"/>
      <name val="Franklin Gothic Book"/>
      <family val="2"/>
      <scheme val="minor"/>
    </font>
    <font>
      <sz val="12"/>
      <color theme="1"/>
      <name val="Franklin Gothic Book"/>
      <family val="2"/>
      <scheme val="minor"/>
    </font>
    <font>
      <sz val="12"/>
      <color theme="1"/>
      <name val="Franklin Gothic Book"/>
      <family val="2"/>
      <scheme val="minor"/>
    </font>
    <font>
      <sz val="12"/>
      <color theme="1"/>
      <name val="Franklin Gothic Book"/>
      <family val="2"/>
      <scheme val="minor"/>
    </font>
    <font>
      <sz val="12"/>
      <color theme="1"/>
      <name val="Franklin Gothic Book"/>
      <family val="2"/>
      <scheme val="minor"/>
    </font>
    <font>
      <b/>
      <sz val="12"/>
      <color rgb="FF000000"/>
      <name val="Helvetica Neue"/>
      <family val="2"/>
    </font>
    <font>
      <sz val="12"/>
      <name val="Calibri"/>
      <family val="2"/>
    </font>
    <font>
      <sz val="12"/>
      <name val="Helvetica Neue"/>
      <family val="2"/>
    </font>
    <font>
      <sz val="12"/>
      <color rgb="FFFF0000"/>
      <name val="Calibri"/>
      <family val="2"/>
    </font>
    <font>
      <b/>
      <sz val="12"/>
      <color rgb="FFFF0000"/>
      <name val="Calibri"/>
      <family val="2"/>
    </font>
    <font>
      <sz val="12"/>
      <color rgb="FF000000"/>
      <name val="Helvetica Neue"/>
      <family val="2"/>
    </font>
    <font>
      <b/>
      <sz val="11"/>
      <color rgb="FF000000"/>
      <name val="Helvetica Neue"/>
      <family val="2"/>
    </font>
    <font>
      <strike/>
      <sz val="12"/>
      <color rgb="FFFF0000"/>
      <name val="Calibri"/>
      <family val="2"/>
    </font>
    <font>
      <strike/>
      <sz val="12"/>
      <color rgb="FFFF0000"/>
      <name val="Calibri"/>
      <family val="2"/>
    </font>
    <font>
      <b/>
      <sz val="12"/>
      <color rgb="FF66B3B7"/>
      <name val="Helvetica Neue"/>
      <family val="2"/>
    </font>
    <font>
      <sz val="12"/>
      <color rgb="FF000000"/>
      <name val="Calibri"/>
      <family val="2"/>
    </font>
    <font>
      <b/>
      <sz val="12"/>
      <color rgb="FF000000"/>
      <name val="Calibri"/>
      <family val="2"/>
    </font>
    <font>
      <b/>
      <sz val="11"/>
      <color rgb="FFFF0000"/>
      <name val="Helvetica Neue"/>
      <family val="2"/>
    </font>
    <font>
      <sz val="12"/>
      <color rgb="FF000000"/>
      <name val="Arial"/>
      <family val="2"/>
    </font>
    <font>
      <b/>
      <sz val="16"/>
      <color rgb="FF000000"/>
      <name val="Calibri"/>
      <family val="2"/>
    </font>
    <font>
      <sz val="12"/>
      <color rgb="FF000000"/>
      <name val="Calibri"/>
      <family val="2"/>
    </font>
    <font>
      <b/>
      <sz val="12"/>
      <color rgb="FFFFFFFF"/>
      <name val="Calibri"/>
      <family val="2"/>
    </font>
    <font>
      <sz val="12"/>
      <color rgb="FF4A5359"/>
      <name val="Calibri"/>
      <family val="2"/>
    </font>
    <font>
      <b/>
      <sz val="12"/>
      <color theme="1"/>
      <name val="Franklin Gothic Book"/>
      <family val="2"/>
      <scheme val="minor"/>
    </font>
    <font>
      <sz val="12"/>
      <color theme="1"/>
      <name val="Calibri"/>
      <family val="2"/>
    </font>
    <font>
      <b/>
      <sz val="12"/>
      <name val="Franklin Gothic Book"/>
      <family val="2"/>
      <scheme val="minor"/>
    </font>
    <font>
      <b/>
      <sz val="12"/>
      <color theme="0"/>
      <name val="Franklin Gothic Book"/>
      <family val="2"/>
      <scheme val="minor"/>
    </font>
    <font>
      <sz val="12"/>
      <color rgb="FFFF0000"/>
      <name val="Franklin Gothic Book"/>
      <family val="2"/>
      <scheme val="minor"/>
    </font>
    <font>
      <sz val="12"/>
      <color theme="0"/>
      <name val="Franklin Gothic Book"/>
      <family val="2"/>
      <scheme val="minor"/>
    </font>
    <font>
      <b/>
      <sz val="14"/>
      <color rgb="FF000000"/>
      <name val="Franklin Gothic Book"/>
      <family val="2"/>
      <scheme val="minor"/>
    </font>
    <font>
      <sz val="12"/>
      <color rgb="FFFFFFFF"/>
      <name val="Franklin Gothic Book"/>
      <family val="2"/>
      <scheme val="minor"/>
    </font>
    <font>
      <b/>
      <sz val="12"/>
      <color rgb="FF000000"/>
      <name val="Franklin Gothic Book"/>
      <family val="2"/>
      <scheme val="minor"/>
    </font>
    <font>
      <sz val="12"/>
      <name val="Franklin Gothic Book"/>
      <family val="2"/>
      <scheme val="minor"/>
    </font>
    <font>
      <sz val="12"/>
      <color rgb="FF000000"/>
      <name val="Franklin Gothic Book"/>
      <family val="2"/>
      <scheme val="minor"/>
    </font>
    <font>
      <b/>
      <sz val="12"/>
      <color rgb="FFB2D241"/>
      <name val="Franklin Gothic Book"/>
      <family val="2"/>
      <scheme val="minor"/>
    </font>
    <font>
      <b/>
      <sz val="12"/>
      <color rgb="FFFF0000"/>
      <name val="Franklin Gothic Book"/>
      <family val="2"/>
      <scheme val="minor"/>
    </font>
    <font>
      <b/>
      <sz val="11"/>
      <color rgb="FF000000"/>
      <name val="Franklin Gothic Book"/>
      <family val="2"/>
      <scheme val="minor"/>
    </font>
    <font>
      <strike/>
      <sz val="12"/>
      <color rgb="FFFF0000"/>
      <name val="Franklin Gothic Book"/>
      <family val="2"/>
      <scheme val="minor"/>
    </font>
    <font>
      <b/>
      <strike/>
      <sz val="12"/>
      <color rgb="FFFF0000"/>
      <name val="Franklin Gothic Book"/>
      <family val="2"/>
      <scheme val="minor"/>
    </font>
    <font>
      <b/>
      <strike/>
      <sz val="11"/>
      <color rgb="FFFF0000"/>
      <name val="Franklin Gothic Book"/>
      <family val="2"/>
      <scheme val="minor"/>
    </font>
    <font>
      <b/>
      <sz val="11"/>
      <color rgb="FFFF0000"/>
      <name val="Franklin Gothic Book"/>
      <family val="2"/>
      <scheme val="minor"/>
    </font>
    <font>
      <b/>
      <sz val="12"/>
      <color rgb="FF66B3B7"/>
      <name val="Franklin Gothic Book"/>
      <family val="2"/>
      <scheme val="minor"/>
    </font>
    <font>
      <b/>
      <sz val="12"/>
      <color rgb="FFFFFFFF"/>
      <name val="Franklin Gothic Book"/>
      <family val="2"/>
      <scheme val="minor"/>
    </font>
    <font>
      <sz val="14"/>
      <color rgb="FF000000"/>
      <name val="Franklin Gothic Book"/>
      <family val="2"/>
      <scheme val="minor"/>
    </font>
    <font>
      <b/>
      <sz val="14"/>
      <color theme="1"/>
      <name val="Franklin Gothic Book"/>
      <family val="2"/>
      <scheme val="minor"/>
    </font>
    <font>
      <sz val="12"/>
      <color rgb="FF00695C"/>
      <name val="Franklin Gothic Book"/>
      <family val="2"/>
      <scheme val="minor"/>
    </font>
    <font>
      <b/>
      <sz val="12"/>
      <color theme="1"/>
      <name val="Calibri (Body)"/>
    </font>
    <font>
      <sz val="12"/>
      <color theme="1"/>
      <name val="Calibri (Body)"/>
    </font>
    <font>
      <sz val="11"/>
      <color theme="1"/>
      <name val="Franklin Gothic Book"/>
      <family val="2"/>
      <scheme val="minor"/>
    </font>
    <font>
      <sz val="12"/>
      <color rgb="FF4A5359"/>
      <name val="Franklin Gothic Book"/>
      <family val="2"/>
      <scheme val="minor"/>
    </font>
    <font>
      <sz val="12"/>
      <color rgb="FFB2D241"/>
      <name val="Franklin Gothic Book"/>
      <family val="2"/>
      <scheme val="minor"/>
    </font>
    <font>
      <strike/>
      <sz val="12"/>
      <color rgb="FF000000"/>
      <name val="Franklin Gothic Book"/>
      <family val="2"/>
      <scheme val="minor"/>
    </font>
    <font>
      <b/>
      <sz val="11"/>
      <color theme="1"/>
      <name val="Calibri (Body)"/>
    </font>
    <font>
      <b/>
      <sz val="11"/>
      <color theme="1"/>
      <name val="Franklin Gothic Book"/>
      <family val="2"/>
      <scheme val="minor"/>
    </font>
    <font>
      <b/>
      <sz val="16"/>
      <color rgb="FFFF0000"/>
      <name val="Franklin Gothic Book"/>
      <family val="2"/>
      <scheme val="minor"/>
    </font>
    <font>
      <sz val="11"/>
      <color rgb="FFFF0000"/>
      <name val="Franklin Gothic Book"/>
      <family val="2"/>
      <scheme val="minor"/>
    </font>
    <font>
      <b/>
      <strike/>
      <sz val="16"/>
      <color rgb="FFFF0000"/>
      <name val="Franklin Gothic Book"/>
      <family val="2"/>
      <scheme val="minor"/>
    </font>
    <font>
      <sz val="14"/>
      <color theme="0"/>
      <name val="Franklin Gothic Book"/>
      <family val="2"/>
      <scheme val="minor"/>
    </font>
    <font>
      <b/>
      <sz val="12"/>
      <color rgb="FF00695C"/>
      <name val="Franklin Gothic Book"/>
      <family val="2"/>
      <scheme val="minor"/>
    </font>
    <font>
      <b/>
      <strike/>
      <sz val="12"/>
      <color rgb="FFFF0000"/>
      <name val="Helvetica Neue"/>
      <family val="2"/>
    </font>
    <font>
      <sz val="8"/>
      <name val="Calibri"/>
      <family val="2"/>
    </font>
    <font>
      <sz val="11"/>
      <color theme="1"/>
      <name val="Arial"/>
      <family val="2"/>
    </font>
    <font>
      <sz val="11"/>
      <name val="Arial"/>
      <family val="2"/>
    </font>
    <font>
      <sz val="12"/>
      <color rgb="FF000000"/>
      <name val="Wingdings"/>
      <charset val="2"/>
    </font>
    <font>
      <b/>
      <sz val="14"/>
      <color rgb="FF000000"/>
      <name val="Franklin Gothic Medium"/>
      <family val="2"/>
    </font>
    <font>
      <b/>
      <sz val="12"/>
      <color theme="1"/>
      <name val="Franklin Gothic Medium"/>
      <family val="2"/>
    </font>
    <font>
      <sz val="12"/>
      <color theme="1"/>
      <name val="Franklin Gothic Book"/>
      <family val="2"/>
    </font>
    <font>
      <sz val="12"/>
      <name val="Franklin Gothic Book"/>
      <family val="2"/>
    </font>
    <font>
      <b/>
      <sz val="11"/>
      <color rgb="FF000000"/>
      <name val="Franklin Gothic Book"/>
      <family val="2"/>
    </font>
    <font>
      <sz val="12"/>
      <color rgb="FF000000"/>
      <name val="Franklin Gothic Book"/>
      <family val="2"/>
    </font>
    <font>
      <b/>
      <sz val="12"/>
      <color rgb="FF00695C"/>
      <name val="Franklin Gothic Book"/>
      <family val="2"/>
    </font>
    <font>
      <sz val="12"/>
      <color theme="1"/>
      <name val="Arial"/>
      <family val="2"/>
    </font>
    <font>
      <sz val="12"/>
      <color theme="1"/>
      <name val="Arial"/>
      <family val="2"/>
    </font>
    <font>
      <b/>
      <i/>
      <sz val="11"/>
      <color theme="0"/>
      <name val="Franklin Gothic Book"/>
      <family val="2"/>
      <scheme val="minor"/>
    </font>
    <font>
      <i/>
      <sz val="11"/>
      <color theme="9"/>
      <name val="Franklin Gothic Book"/>
      <family val="2"/>
      <scheme val="minor"/>
    </font>
    <font>
      <b/>
      <sz val="14"/>
      <color rgb="FF000000"/>
      <name val="Franklin Gothic Medium"/>
      <family val="2"/>
      <scheme val="major"/>
    </font>
    <font>
      <b/>
      <sz val="12"/>
      <color rgb="FF000000"/>
      <name val="Franklin Gothic Medium"/>
      <family val="2"/>
      <scheme val="major"/>
    </font>
    <font>
      <i/>
      <sz val="12"/>
      <color theme="2"/>
      <name val="Franklin Gothic Book"/>
      <family val="2"/>
      <scheme val="minor"/>
    </font>
    <font>
      <i/>
      <sz val="11"/>
      <color theme="2"/>
      <name val="Franklin Gothic Book"/>
      <family val="2"/>
      <scheme val="minor"/>
    </font>
    <font>
      <sz val="12"/>
      <color rgb="FF000000"/>
      <name val="Calibri"/>
      <family val="2"/>
    </font>
    <font>
      <b/>
      <sz val="11"/>
      <color theme="0"/>
      <name val="Franklin Gothic Book"/>
      <family val="2"/>
      <scheme val="minor"/>
    </font>
    <font>
      <b/>
      <sz val="12"/>
      <color rgb="FF00695C"/>
      <name val="Franklin Gothic Medium"/>
      <family val="2"/>
      <scheme val="major"/>
    </font>
    <font>
      <i/>
      <sz val="12"/>
      <color theme="2"/>
      <name val="Franklin Gothic Book"/>
      <family val="2"/>
    </font>
    <font>
      <sz val="11"/>
      <name val="Franklin Gothic Book"/>
      <family val="2"/>
      <scheme val="minor"/>
    </font>
    <font>
      <sz val="11"/>
      <color rgb="FF4A5359"/>
      <name val="Franklin Gothic Book"/>
      <family val="2"/>
      <scheme val="minor"/>
    </font>
    <font>
      <b/>
      <sz val="11"/>
      <color theme="0"/>
      <name val="Franklin Gothic Book"/>
      <family val="2"/>
    </font>
    <font>
      <sz val="11"/>
      <color theme="0"/>
      <name val="Franklin Gothic Book"/>
      <family val="2"/>
    </font>
    <font>
      <sz val="11"/>
      <color theme="1"/>
      <name val="Franklin Gothic Book"/>
      <family val="2"/>
    </font>
    <font>
      <sz val="11"/>
      <name val="Franklin Gothic Book"/>
      <family val="2"/>
    </font>
    <font>
      <sz val="12"/>
      <color theme="4"/>
      <name val="Franklin Gothic Medium"/>
      <family val="2"/>
      <scheme val="major"/>
    </font>
    <font>
      <sz val="12"/>
      <name val="Franklin Gothic Medium"/>
      <family val="2"/>
      <scheme val="major"/>
    </font>
    <font>
      <i/>
      <sz val="11"/>
      <name val="Franklin Gothic Book"/>
      <family val="2"/>
    </font>
    <font>
      <i/>
      <sz val="11"/>
      <name val="Franklin Gothic Book"/>
      <family val="2"/>
      <scheme val="minor"/>
    </font>
    <font>
      <b/>
      <sz val="11"/>
      <name val="Franklin Gothic Book"/>
      <family val="2"/>
      <scheme val="minor"/>
    </font>
    <font>
      <b/>
      <i/>
      <sz val="11"/>
      <name val="Franklin Gothic Book"/>
      <family val="2"/>
      <scheme val="minor"/>
    </font>
    <font>
      <sz val="11"/>
      <color rgb="FF9DCA3A"/>
      <name val="Franklin Gothic Book"/>
      <family val="2"/>
      <scheme val="minor"/>
    </font>
    <font>
      <b/>
      <sz val="11"/>
      <color theme="1"/>
      <name val="Franklin Gothic Book"/>
      <family val="2"/>
    </font>
    <font>
      <i/>
      <sz val="12"/>
      <color theme="1"/>
      <name val="Franklin Gothic Book"/>
      <family val="2"/>
      <scheme val="minor"/>
    </font>
    <font>
      <vertAlign val="subscript"/>
      <sz val="11"/>
      <name val="Franklin Gothic Book"/>
      <family val="2"/>
      <scheme val="minor"/>
    </font>
    <font>
      <b/>
      <vertAlign val="subscript"/>
      <sz val="11"/>
      <name val="Franklin Gothic Book"/>
      <family val="2"/>
      <scheme val="minor"/>
    </font>
    <font>
      <u/>
      <sz val="12"/>
      <color theme="10"/>
      <name val="Calibri"/>
      <family val="2"/>
    </font>
    <font>
      <b/>
      <sz val="10"/>
      <color theme="1"/>
      <name val="Franklin Gothic Book"/>
      <family val="2"/>
      <scheme val="minor"/>
    </font>
    <font>
      <sz val="10"/>
      <color theme="1"/>
      <name val="Franklin Gothic Book"/>
      <family val="2"/>
      <scheme val="minor"/>
    </font>
    <font>
      <i/>
      <sz val="10"/>
      <color rgb="FF000000"/>
      <name val="Franklin Gothic Book"/>
      <family val="2"/>
      <scheme val="minor"/>
    </font>
    <font>
      <b/>
      <sz val="10"/>
      <color theme="0"/>
      <name val="Franklin Gothic Book"/>
      <family val="2"/>
      <scheme val="minor"/>
    </font>
    <font>
      <sz val="11"/>
      <color theme="2"/>
      <name val="Franklin Gothic Book"/>
      <family val="2"/>
      <scheme val="minor"/>
    </font>
    <font>
      <b/>
      <sz val="16"/>
      <name val="Franklin Gothic Medium"/>
      <family val="2"/>
      <scheme val="major"/>
    </font>
    <font>
      <sz val="10"/>
      <name val="Franklin Gothic Book"/>
      <family val="2"/>
      <scheme val="minor"/>
    </font>
    <font>
      <b/>
      <sz val="10"/>
      <name val="Franklin Gothic Book"/>
      <family val="2"/>
      <scheme val="minor"/>
    </font>
    <font>
      <vertAlign val="superscript"/>
      <sz val="10"/>
      <name val="Franklin Gothic Book"/>
      <family val="2"/>
      <scheme val="minor"/>
    </font>
    <font>
      <b/>
      <sz val="14"/>
      <color theme="0"/>
      <name val="Franklin Gothic Medium"/>
      <family val="2"/>
      <scheme val="major"/>
    </font>
    <font>
      <sz val="14"/>
      <color theme="0"/>
      <name val="Franklin Gothic Medium"/>
      <family val="2"/>
      <scheme val="major"/>
    </font>
    <font>
      <sz val="16"/>
      <color rgb="FF000000"/>
      <name val="Franklin Gothic Medium"/>
      <family val="2"/>
      <scheme val="major"/>
    </font>
    <font>
      <u/>
      <sz val="12"/>
      <color rgb="FF000000"/>
      <name val="Franklin Gothic Book"/>
      <family val="2"/>
      <scheme val="minor"/>
    </font>
    <font>
      <u/>
      <sz val="12"/>
      <color theme="0"/>
      <name val="Franklin Gothic Book"/>
      <family val="2"/>
      <scheme val="minor"/>
    </font>
    <font>
      <u/>
      <sz val="12"/>
      <name val="Franklin Gothic Book"/>
      <family val="2"/>
      <scheme val="minor"/>
    </font>
    <font>
      <sz val="11"/>
      <color theme="0"/>
      <name val="Franklin Gothic Book"/>
      <family val="2"/>
      <scheme val="minor"/>
    </font>
    <font>
      <sz val="11"/>
      <color rgb="FF000000"/>
      <name val="Franklin Gothic Book"/>
      <family val="2"/>
      <scheme val="minor"/>
    </font>
    <font>
      <i/>
      <sz val="11"/>
      <color theme="1"/>
      <name val="Franklin Gothic Book"/>
      <family val="2"/>
      <scheme val="minor"/>
    </font>
  </fonts>
  <fills count="26">
    <fill>
      <patternFill patternType="none"/>
    </fill>
    <fill>
      <patternFill patternType="gray125"/>
    </fill>
    <fill>
      <patternFill patternType="solid">
        <fgColor rgb="FFFFFFFF"/>
        <bgColor rgb="FFFFFFFF"/>
      </patternFill>
    </fill>
    <fill>
      <patternFill patternType="solid">
        <fgColor rgb="FF00695C"/>
        <bgColor rgb="FFB2D241"/>
      </patternFill>
    </fill>
    <fill>
      <patternFill patternType="solid">
        <fgColor theme="0" tint="-4.9989318521683403E-2"/>
        <bgColor rgb="FF4A5359"/>
      </patternFill>
    </fill>
    <fill>
      <patternFill patternType="solid">
        <fgColor theme="0" tint="-4.9989318521683403E-2"/>
        <bgColor rgb="FFECEEF1"/>
      </patternFill>
    </fill>
    <fill>
      <patternFill patternType="solid">
        <fgColor rgb="FFFFFFFF"/>
        <bgColor rgb="FFC9DFDD"/>
      </patternFill>
    </fill>
    <fill>
      <patternFill patternType="solid">
        <fgColor rgb="FF00695C"/>
        <bgColor rgb="FF00695C"/>
      </patternFill>
    </fill>
    <fill>
      <patternFill patternType="solid">
        <fgColor rgb="FFC5E0B3"/>
        <bgColor rgb="FFC5E0B3"/>
      </patternFill>
    </fill>
    <fill>
      <patternFill patternType="solid">
        <fgColor rgb="FFE2EFD9"/>
        <bgColor rgb="FFE2EFD9"/>
      </patternFill>
    </fill>
    <fill>
      <patternFill patternType="solid">
        <fgColor theme="8"/>
        <bgColor indexed="64"/>
      </patternFill>
    </fill>
    <fill>
      <patternFill patternType="solid">
        <fgColor theme="9" tint="0.79998168889431442"/>
        <bgColor indexed="64"/>
      </patternFill>
    </fill>
    <fill>
      <patternFill patternType="solid">
        <fgColor theme="0"/>
        <bgColor indexed="64"/>
      </patternFill>
    </fill>
    <fill>
      <patternFill patternType="solid">
        <fgColor theme="4"/>
        <bgColor rgb="FF4A5359"/>
      </patternFill>
    </fill>
    <fill>
      <patternFill patternType="solid">
        <fgColor theme="0"/>
        <bgColor rgb="FF4A5359"/>
      </patternFill>
    </fill>
    <fill>
      <patternFill patternType="solid">
        <fgColor rgb="FFFFE7CC"/>
        <bgColor indexed="64"/>
      </patternFill>
    </fill>
    <fill>
      <patternFill patternType="solid">
        <fgColor theme="4" tint="0.79998168889431442"/>
        <bgColor indexed="64"/>
      </patternFill>
    </fill>
    <fill>
      <patternFill patternType="solid">
        <fgColor theme="4"/>
        <bgColor rgb="FF6FA8DC"/>
      </patternFill>
    </fill>
    <fill>
      <patternFill patternType="solid">
        <fgColor theme="2" tint="0.39997558519241921"/>
        <bgColor indexed="64"/>
      </patternFill>
    </fill>
    <fill>
      <patternFill patternType="solid">
        <fgColor theme="4"/>
        <bgColor indexed="64"/>
      </patternFill>
    </fill>
    <fill>
      <patternFill patternType="solid">
        <fgColor rgb="FFFFFF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6"/>
        <bgColor indexed="64"/>
      </patternFill>
    </fill>
    <fill>
      <patternFill patternType="solid">
        <fgColor theme="9"/>
        <bgColor indexed="64"/>
      </patternFill>
    </fill>
    <fill>
      <patternFill patternType="solid">
        <fgColor theme="4" tint="0.39997558519241921"/>
        <bgColor indexed="64"/>
      </patternFill>
    </fill>
  </fills>
  <borders count="59">
    <border>
      <left/>
      <right/>
      <top/>
      <bottom/>
      <diagonal/>
    </border>
    <border>
      <left/>
      <right/>
      <top/>
      <bottom/>
      <diagonal/>
    </border>
    <border>
      <left/>
      <right/>
      <top/>
      <bottom/>
      <diagonal/>
    </border>
    <border>
      <left/>
      <right/>
      <top/>
      <bottom/>
      <diagonal/>
    </border>
    <border>
      <left/>
      <right style="thin">
        <color rgb="FF000000"/>
      </right>
      <top/>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medium">
        <color rgb="FFFFFFFF"/>
      </bottom>
      <diagonal/>
    </border>
    <border>
      <left style="thin">
        <color rgb="FF000000"/>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theme="6"/>
      </left>
      <right/>
      <top style="medium">
        <color theme="6"/>
      </top>
      <bottom style="thin">
        <color rgb="FF000000"/>
      </bottom>
      <diagonal/>
    </border>
    <border>
      <left/>
      <right/>
      <top style="medium">
        <color theme="6"/>
      </top>
      <bottom style="thin">
        <color rgb="FF000000"/>
      </bottom>
      <diagonal/>
    </border>
    <border>
      <left/>
      <right/>
      <top/>
      <bottom style="medium">
        <color theme="6"/>
      </bottom>
      <diagonal/>
    </border>
    <border>
      <left style="thin">
        <color indexed="64"/>
      </left>
      <right/>
      <top style="thin">
        <color indexed="64"/>
      </top>
      <bottom/>
      <diagonal/>
    </border>
    <border>
      <left/>
      <right/>
      <top style="thick">
        <color theme="4"/>
      </top>
      <bottom/>
      <diagonal/>
    </border>
    <border>
      <left/>
      <right/>
      <top style="thin">
        <color indexed="64"/>
      </top>
      <bottom/>
      <diagonal/>
    </border>
    <border>
      <left style="thick">
        <color theme="4"/>
      </left>
      <right style="thick">
        <color theme="4"/>
      </right>
      <top style="thick">
        <color theme="4"/>
      </top>
      <bottom style="thick">
        <color theme="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0"/>
      </left>
      <right style="thin">
        <color theme="0"/>
      </right>
      <top style="thin">
        <color theme="1"/>
      </top>
      <bottom/>
      <diagonal/>
    </border>
    <border>
      <left style="thin">
        <color theme="0"/>
      </left>
      <right style="thin">
        <color theme="0"/>
      </right>
      <top/>
      <bottom/>
      <diagonal/>
    </border>
    <border>
      <left style="thin">
        <color theme="0"/>
      </left>
      <right style="thin">
        <color theme="0"/>
      </right>
      <top/>
      <bottom style="thin">
        <color theme="1"/>
      </bottom>
      <diagonal/>
    </border>
    <border>
      <left style="thin">
        <color theme="1"/>
      </left>
      <right/>
      <top/>
      <bottom/>
      <diagonal/>
    </border>
    <border>
      <left/>
      <right style="thin">
        <color theme="0"/>
      </right>
      <top/>
      <bottom/>
      <diagonal/>
    </border>
    <border>
      <left style="thin">
        <color theme="0"/>
      </left>
      <right/>
      <top/>
      <bottom/>
      <diagonal/>
    </border>
    <border>
      <left style="thin">
        <color theme="1"/>
      </left>
      <right style="thin">
        <color theme="0"/>
      </right>
      <top style="thin">
        <color theme="1"/>
      </top>
      <bottom/>
      <diagonal/>
    </border>
    <border>
      <left style="thin">
        <color theme="0"/>
      </left>
      <right style="thin">
        <color theme="1"/>
      </right>
      <top style="thin">
        <color theme="1"/>
      </top>
      <bottom/>
      <diagonal/>
    </border>
    <border>
      <left style="thin">
        <color theme="1"/>
      </left>
      <right style="thin">
        <color theme="0"/>
      </right>
      <top/>
      <bottom style="thin">
        <color theme="1"/>
      </bottom>
      <diagonal/>
    </border>
    <border>
      <left style="thin">
        <color theme="1"/>
      </left>
      <right style="thin">
        <color theme="1"/>
      </right>
      <top style="thick">
        <color theme="4"/>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0"/>
      </left>
      <right style="thin">
        <color theme="1"/>
      </right>
      <top/>
      <bottom style="thin">
        <color theme="1"/>
      </bottom>
      <diagonal/>
    </border>
    <border>
      <left style="thin">
        <color theme="4"/>
      </left>
      <right style="thin">
        <color theme="4"/>
      </right>
      <top style="thin">
        <color theme="4"/>
      </top>
      <bottom style="thin">
        <color theme="4"/>
      </bottom>
      <diagonal/>
    </border>
    <border>
      <left/>
      <right style="thin">
        <color theme="0"/>
      </right>
      <top/>
      <bottom style="thin">
        <color theme="4"/>
      </bottom>
      <diagonal/>
    </border>
    <border>
      <left style="thin">
        <color theme="0"/>
      </left>
      <right style="thin">
        <color theme="0"/>
      </right>
      <top/>
      <bottom style="thin">
        <color theme="4"/>
      </bottom>
      <diagonal/>
    </border>
    <border>
      <left style="thin">
        <color theme="0"/>
      </left>
      <right/>
      <top/>
      <bottom style="thin">
        <color theme="4"/>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n">
        <color theme="0"/>
      </left>
      <right/>
      <top/>
      <bottom style="thin">
        <color theme="1"/>
      </bottom>
      <diagonal/>
    </border>
    <border>
      <left/>
      <right style="thin">
        <color theme="0"/>
      </right>
      <top/>
      <bottom style="thin">
        <color theme="1"/>
      </bottom>
      <diagonal/>
    </border>
  </borders>
  <cellStyleXfs count="7">
    <xf numFmtId="0" fontId="0" fillId="0" borderId="0"/>
    <xf numFmtId="0" fontId="22" fillId="0" borderId="6"/>
    <xf numFmtId="0" fontId="68" fillId="0" borderId="6"/>
    <xf numFmtId="0" fontId="78" fillId="0" borderId="6"/>
    <xf numFmtId="0" fontId="79" fillId="0" borderId="6"/>
    <xf numFmtId="9" fontId="86" fillId="0" borderId="0" applyFont="0" applyFill="0" applyBorder="0" applyAlignment="0" applyProtection="0"/>
    <xf numFmtId="0" fontId="107" fillId="0" borderId="0" applyNumberFormat="0" applyFill="0" applyBorder="0" applyAlignment="0" applyProtection="0"/>
  </cellStyleXfs>
  <cellXfs count="569">
    <xf numFmtId="0" fontId="0" fillId="0" borderId="0" xfId="0" applyFont="1" applyAlignment="1"/>
    <xf numFmtId="0" fontId="13" fillId="0" borderId="0" xfId="0" applyFont="1" applyAlignment="1"/>
    <xf numFmtId="0" fontId="0" fillId="0" borderId="0" xfId="0" applyFont="1" applyAlignment="1"/>
    <xf numFmtId="0" fontId="13" fillId="0" borderId="1" xfId="0" applyFont="1" applyBorder="1" applyAlignment="1"/>
    <xf numFmtId="0" fontId="13" fillId="0" borderId="0" xfId="0" applyFont="1" applyAlignment="1"/>
    <xf numFmtId="0" fontId="20" fillId="0" borderId="0" xfId="0" applyFont="1"/>
    <xf numFmtId="0" fontId="19" fillId="0" borderId="0" xfId="0" applyFont="1" applyAlignment="1"/>
    <xf numFmtId="0" fontId="0" fillId="0" borderId="0" xfId="0" applyFont="1" applyAlignment="1"/>
    <xf numFmtId="0" fontId="17" fillId="0" borderId="0" xfId="0" applyFont="1"/>
    <xf numFmtId="0" fontId="17" fillId="2" borderId="2" xfId="0" applyFont="1" applyFill="1" applyBorder="1" applyAlignment="1"/>
    <xf numFmtId="49" fontId="13" fillId="0" borderId="0" xfId="0" applyNumberFormat="1" applyFont="1"/>
    <xf numFmtId="0" fontId="22" fillId="0" borderId="0" xfId="0" applyFont="1"/>
    <xf numFmtId="0" fontId="22" fillId="0" borderId="0" xfId="0" applyFont="1" applyAlignment="1"/>
    <xf numFmtId="0" fontId="21" fillId="0" borderId="0" xfId="0" applyFont="1" applyAlignment="1">
      <alignment horizontal="center"/>
    </xf>
    <xf numFmtId="49" fontId="13" fillId="0" borderId="0" xfId="0" applyNumberFormat="1" applyFont="1" applyAlignment="1"/>
    <xf numFmtId="49" fontId="0" fillId="0" borderId="0" xfId="0" applyNumberFormat="1" applyFont="1"/>
    <xf numFmtId="49" fontId="19" fillId="0" borderId="0" xfId="0" applyNumberFormat="1" applyFont="1"/>
    <xf numFmtId="49" fontId="18" fillId="0" borderId="0" xfId="0" applyNumberFormat="1" applyFont="1" applyAlignment="1">
      <alignment horizontal="center"/>
    </xf>
    <xf numFmtId="49" fontId="0" fillId="0" borderId="0" xfId="0" applyNumberFormat="1" applyFont="1" applyAlignment="1"/>
    <xf numFmtId="0" fontId="13" fillId="2" borderId="1" xfId="0" applyFont="1" applyFill="1" applyBorder="1" applyAlignment="1"/>
    <xf numFmtId="0" fontId="0" fillId="0" borderId="0" xfId="0" applyFont="1" applyAlignment="1">
      <alignment horizontal="center"/>
    </xf>
    <xf numFmtId="49" fontId="15" fillId="0" borderId="0" xfId="0" applyNumberFormat="1" applyFont="1" applyAlignment="1"/>
    <xf numFmtId="0" fontId="14" fillId="2" borderId="2" xfId="0" applyFont="1" applyFill="1" applyBorder="1" applyAlignment="1"/>
    <xf numFmtId="49" fontId="24" fillId="0" borderId="0" xfId="0" applyNumberFormat="1" applyFont="1" applyAlignment="1">
      <alignment horizontal="center"/>
    </xf>
    <xf numFmtId="0" fontId="0" fillId="0" borderId="8" xfId="0" applyFont="1" applyBorder="1" applyAlignment="1"/>
    <xf numFmtId="0" fontId="13" fillId="0" borderId="0" xfId="0" applyFont="1" applyAlignment="1"/>
    <xf numFmtId="0" fontId="27" fillId="2" borderId="0" xfId="0" applyFont="1" applyFill="1" applyAlignment="1"/>
    <xf numFmtId="49" fontId="13" fillId="0" borderId="0" xfId="0" applyNumberFormat="1" applyFont="1"/>
    <xf numFmtId="0" fontId="26" fillId="0" borderId="0" xfId="0" applyFont="1" applyAlignment="1"/>
    <xf numFmtId="0" fontId="17" fillId="0" borderId="0" xfId="0" applyFont="1" applyAlignment="1"/>
    <xf numFmtId="0" fontId="12" fillId="0" borderId="0" xfId="0" applyFont="1" applyAlignment="1">
      <alignment horizontal="center"/>
    </xf>
    <xf numFmtId="0" fontId="0" fillId="0" borderId="0" xfId="0" applyFont="1" applyAlignment="1"/>
    <xf numFmtId="0" fontId="19" fillId="0" borderId="0" xfId="0" applyFont="1" applyAlignment="1"/>
    <xf numFmtId="0" fontId="32" fillId="0" borderId="0" xfId="0" applyFont="1"/>
    <xf numFmtId="0" fontId="30" fillId="0" borderId="0" xfId="0" applyFont="1"/>
    <xf numFmtId="0" fontId="31" fillId="0" borderId="0" xfId="0" applyFont="1" applyAlignment="1"/>
    <xf numFmtId="0" fontId="0" fillId="0" borderId="0" xfId="0" applyFont="1" applyAlignment="1"/>
    <xf numFmtId="0" fontId="13" fillId="0" borderId="0" xfId="0" applyFont="1" applyAlignment="1"/>
    <xf numFmtId="0" fontId="33" fillId="3" borderId="5" xfId="0" applyFont="1" applyFill="1" applyBorder="1"/>
    <xf numFmtId="0" fontId="33" fillId="3" borderId="6" xfId="0" applyFont="1" applyFill="1" applyBorder="1"/>
    <xf numFmtId="0" fontId="39" fillId="0" borderId="0" xfId="0" applyFont="1" applyAlignment="1"/>
    <xf numFmtId="0" fontId="40" fillId="0" borderId="0" xfId="0" applyFont="1" applyAlignment="1"/>
    <xf numFmtId="0" fontId="39" fillId="0" borderId="0" xfId="0" applyFont="1"/>
    <xf numFmtId="0" fontId="38" fillId="0" borderId="0" xfId="0" applyFont="1" applyAlignment="1"/>
    <xf numFmtId="0" fontId="32" fillId="0" borderId="0" xfId="0" applyFont="1" applyAlignment="1"/>
    <xf numFmtId="0" fontId="39" fillId="0" borderId="1" xfId="0" applyFont="1" applyBorder="1" applyAlignment="1"/>
    <xf numFmtId="0" fontId="40" fillId="0" borderId="0" xfId="0" applyFont="1"/>
    <xf numFmtId="0" fontId="11" fillId="0" borderId="1" xfId="0" applyFont="1" applyBorder="1" applyAlignment="1"/>
    <xf numFmtId="0" fontId="40" fillId="2" borderId="0" xfId="0" applyFont="1" applyFill="1" applyAlignment="1"/>
    <xf numFmtId="0" fontId="40" fillId="0" borderId="3" xfId="0" applyFont="1" applyBorder="1" applyAlignment="1"/>
    <xf numFmtId="0" fontId="40" fillId="0" borderId="1" xfId="0" applyFont="1" applyBorder="1" applyAlignment="1"/>
    <xf numFmtId="0" fontId="40" fillId="0" borderId="10" xfId="0" applyFont="1" applyBorder="1" applyAlignment="1"/>
    <xf numFmtId="0" fontId="34" fillId="0" borderId="0" xfId="0" applyFont="1" applyAlignment="1"/>
    <xf numFmtId="0" fontId="11" fillId="2" borderId="0" xfId="0" applyFont="1" applyFill="1" applyAlignment="1"/>
    <xf numFmtId="0" fontId="34" fillId="0" borderId="1" xfId="0" applyFont="1" applyBorder="1" applyAlignment="1"/>
    <xf numFmtId="0" fontId="40" fillId="2" borderId="1" xfId="0" applyFont="1" applyFill="1" applyBorder="1" applyAlignment="1"/>
    <xf numFmtId="0" fontId="40" fillId="0" borderId="6" xfId="0" applyFont="1" applyBorder="1" applyAlignment="1"/>
    <xf numFmtId="0" fontId="40" fillId="2" borderId="0" xfId="0" applyFont="1" applyFill="1"/>
    <xf numFmtId="0" fontId="40" fillId="2" borderId="0" xfId="0" applyFont="1" applyFill="1" applyAlignment="1">
      <alignment horizontal="left"/>
    </xf>
    <xf numFmtId="0" fontId="38" fillId="0" borderId="0" xfId="0" applyFont="1" applyAlignment="1">
      <alignment horizontal="right"/>
    </xf>
    <xf numFmtId="0" fontId="11" fillId="0" borderId="0" xfId="0" applyFont="1" applyAlignment="1">
      <alignment horizontal="left"/>
    </xf>
    <xf numFmtId="0" fontId="11" fillId="0" borderId="0" xfId="0" applyFont="1" applyAlignment="1"/>
    <xf numFmtId="0" fontId="34" fillId="0" borderId="0" xfId="0" applyFont="1"/>
    <xf numFmtId="0" fontId="34" fillId="0" borderId="0" xfId="0" applyFont="1" applyAlignment="1">
      <alignment horizontal="left"/>
    </xf>
    <xf numFmtId="0" fontId="11" fillId="0" borderId="0" xfId="0" applyFont="1"/>
    <xf numFmtId="0" fontId="11" fillId="0" borderId="6" xfId="0" applyFont="1" applyBorder="1" applyAlignment="1"/>
    <xf numFmtId="0" fontId="40" fillId="2" borderId="4" xfId="0" applyFont="1" applyFill="1" applyBorder="1" applyAlignment="1">
      <alignment horizontal="left"/>
    </xf>
    <xf numFmtId="0" fontId="40" fillId="0" borderId="0" xfId="0" applyFont="1" applyAlignment="1">
      <alignment horizontal="center"/>
    </xf>
    <xf numFmtId="0" fontId="40" fillId="0" borderId="0" xfId="0" applyFont="1" applyAlignment="1"/>
    <xf numFmtId="0" fontId="11" fillId="0" borderId="0" xfId="0" applyFont="1" applyAlignment="1">
      <alignment horizontal="center"/>
    </xf>
    <xf numFmtId="49" fontId="40" fillId="0" borderId="0" xfId="0" applyNumberFormat="1" applyFont="1" applyAlignment="1"/>
    <xf numFmtId="49" fontId="43" fillId="0" borderId="0" xfId="0" applyNumberFormat="1" applyFont="1" applyAlignment="1">
      <alignment horizontal="center"/>
    </xf>
    <xf numFmtId="0" fontId="38" fillId="0" borderId="0" xfId="0" applyFont="1" applyAlignment="1">
      <alignment horizontal="center"/>
    </xf>
    <xf numFmtId="0" fontId="40" fillId="0" borderId="2" xfId="0" applyFont="1" applyBorder="1" applyAlignment="1"/>
    <xf numFmtId="0" fontId="40" fillId="2" borderId="2" xfId="0" applyFont="1" applyFill="1" applyBorder="1" applyAlignment="1"/>
    <xf numFmtId="0" fontId="44" fillId="0" borderId="0" xfId="0" applyFont="1" applyAlignment="1"/>
    <xf numFmtId="0" fontId="44" fillId="0" borderId="0" xfId="0" applyFont="1"/>
    <xf numFmtId="0" fontId="39" fillId="0" borderId="3" xfId="0" applyFont="1" applyBorder="1" applyAlignment="1"/>
    <xf numFmtId="0" fontId="43" fillId="0" borderId="0" xfId="0" applyFont="1" applyAlignment="1">
      <alignment horizontal="center"/>
    </xf>
    <xf numFmtId="0" fontId="42" fillId="0" borderId="0" xfId="0" applyFont="1" applyAlignment="1"/>
    <xf numFmtId="49" fontId="43" fillId="0" borderId="1" xfId="0" applyNumberFormat="1" applyFont="1" applyBorder="1" applyAlignment="1">
      <alignment horizontal="center"/>
    </xf>
    <xf numFmtId="0" fontId="48" fillId="0" borderId="0" xfId="0" applyFont="1" applyAlignment="1">
      <alignment horizontal="center"/>
    </xf>
    <xf numFmtId="49" fontId="43" fillId="0" borderId="3" xfId="0" applyNumberFormat="1" applyFont="1" applyBorder="1" applyAlignment="1">
      <alignment horizontal="center"/>
    </xf>
    <xf numFmtId="49" fontId="39" fillId="2" borderId="2" xfId="0" applyNumberFormat="1" applyFont="1" applyFill="1" applyBorder="1" applyAlignment="1"/>
    <xf numFmtId="49" fontId="39" fillId="0" borderId="0" xfId="0" applyNumberFormat="1" applyFont="1" applyAlignment="1"/>
    <xf numFmtId="49" fontId="40" fillId="0" borderId="1" xfId="0" applyNumberFormat="1" applyFont="1" applyBorder="1" applyAlignment="1"/>
    <xf numFmtId="49" fontId="41" fillId="0" borderId="0" xfId="0" applyNumberFormat="1" applyFont="1" applyAlignment="1">
      <alignment horizontal="center"/>
    </xf>
    <xf numFmtId="49" fontId="38" fillId="0" borderId="0" xfId="0" applyNumberFormat="1" applyFont="1" applyAlignment="1">
      <alignment horizontal="center"/>
    </xf>
    <xf numFmtId="0" fontId="38" fillId="0" borderId="3" xfId="0" applyFont="1" applyBorder="1" applyAlignment="1">
      <alignment horizontal="center"/>
    </xf>
    <xf numFmtId="0" fontId="45" fillId="0" borderId="0" xfId="0" applyFont="1" applyAlignment="1"/>
    <xf numFmtId="49" fontId="39" fillId="0" borderId="0" xfId="0" applyNumberFormat="1" applyFont="1"/>
    <xf numFmtId="0" fontId="30" fillId="0" borderId="0" xfId="0" applyFont="1" applyAlignment="1"/>
    <xf numFmtId="0" fontId="54" fillId="0" borderId="0" xfId="0" applyFont="1" applyAlignment="1"/>
    <xf numFmtId="0" fontId="34" fillId="0" borderId="6" xfId="0" applyFont="1" applyBorder="1" applyAlignment="1"/>
    <xf numFmtId="0" fontId="39" fillId="0" borderId="6" xfId="0" applyFont="1" applyBorder="1" applyAlignment="1"/>
    <xf numFmtId="0" fontId="33" fillId="0" borderId="6" xfId="0" applyFont="1" applyFill="1" applyBorder="1"/>
    <xf numFmtId="0" fontId="34" fillId="0" borderId="6" xfId="0" applyFont="1" applyFill="1" applyBorder="1" applyAlignment="1"/>
    <xf numFmtId="0" fontId="40" fillId="0" borderId="6" xfId="0" applyFont="1" applyFill="1" applyBorder="1" applyAlignment="1"/>
    <xf numFmtId="0" fontId="0" fillId="0" borderId="6" xfId="0" applyFont="1" applyBorder="1" applyAlignment="1"/>
    <xf numFmtId="49" fontId="38" fillId="0" borderId="0" xfId="0" applyNumberFormat="1" applyFont="1" applyAlignment="1"/>
    <xf numFmtId="0" fontId="34" fillId="0" borderId="0" xfId="0" applyFont="1" applyAlignment="1">
      <alignment horizontal="center"/>
    </xf>
    <xf numFmtId="0" fontId="0" fillId="0" borderId="0" xfId="0" applyFont="1" applyFill="1" applyAlignment="1"/>
    <xf numFmtId="0" fontId="11" fillId="0" borderId="0" xfId="0" applyFont="1" applyFill="1" applyAlignment="1"/>
    <xf numFmtId="0" fontId="54" fillId="0" borderId="0" xfId="0" applyFont="1" applyFill="1" applyAlignment="1"/>
    <xf numFmtId="0" fontId="54" fillId="0" borderId="6" xfId="0" applyFont="1" applyFill="1" applyBorder="1" applyAlignment="1"/>
    <xf numFmtId="0" fontId="42" fillId="0" borderId="6" xfId="0" applyFont="1" applyFill="1" applyBorder="1" applyAlignment="1"/>
    <xf numFmtId="0" fontId="11" fillId="0" borderId="6" xfId="0" applyFont="1" applyFill="1" applyBorder="1" applyAlignment="1"/>
    <xf numFmtId="0" fontId="30" fillId="0" borderId="6" xfId="0" applyFont="1" applyFill="1" applyBorder="1" applyAlignment="1"/>
    <xf numFmtId="0" fontId="37" fillId="0" borderId="6" xfId="0" applyFont="1" applyFill="1" applyBorder="1" applyAlignment="1">
      <alignment horizontal="left"/>
    </xf>
    <xf numFmtId="0" fontId="40" fillId="0" borderId="6" xfId="0" applyFont="1" applyFill="1" applyBorder="1"/>
    <xf numFmtId="0" fontId="36" fillId="0" borderId="0" xfId="0" applyFont="1" applyAlignment="1"/>
    <xf numFmtId="49" fontId="40" fillId="0" borderId="0" xfId="0" applyNumberFormat="1" applyFont="1"/>
    <xf numFmtId="49" fontId="44" fillId="0" borderId="0" xfId="0" applyNumberFormat="1" applyFont="1"/>
    <xf numFmtId="0" fontId="55" fillId="0" borderId="0" xfId="0" applyFont="1" applyAlignment="1">
      <alignment horizontal="left"/>
    </xf>
    <xf numFmtId="49" fontId="46" fillId="0" borderId="0" xfId="0" applyNumberFormat="1" applyFont="1" applyAlignment="1">
      <alignment horizontal="center"/>
    </xf>
    <xf numFmtId="0" fontId="39" fillId="2" borderId="1" xfId="0" applyFont="1" applyFill="1" applyBorder="1" applyAlignment="1"/>
    <xf numFmtId="49" fontId="42" fillId="0" borderId="0" xfId="0" applyNumberFormat="1" applyFont="1" applyAlignment="1">
      <alignment horizontal="center"/>
    </xf>
    <xf numFmtId="49" fontId="47" fillId="0" borderId="0" xfId="0" applyNumberFormat="1" applyFont="1" applyAlignment="1">
      <alignment horizontal="center"/>
    </xf>
    <xf numFmtId="0" fontId="49" fillId="0" borderId="6" xfId="0" applyFont="1" applyFill="1" applyBorder="1" applyAlignment="1"/>
    <xf numFmtId="0" fontId="39" fillId="2" borderId="2" xfId="0" applyFont="1" applyFill="1" applyBorder="1" applyAlignment="1"/>
    <xf numFmtId="0" fontId="39" fillId="0" borderId="6" xfId="0" applyFont="1" applyBorder="1"/>
    <xf numFmtId="0" fontId="10" fillId="0" borderId="0" xfId="0" applyFont="1" applyAlignment="1"/>
    <xf numFmtId="49" fontId="32" fillId="0" borderId="0" xfId="0" applyNumberFormat="1" applyFont="1" applyAlignment="1">
      <alignment horizontal="center"/>
    </xf>
    <xf numFmtId="49" fontId="44" fillId="0" borderId="0" xfId="0" applyNumberFormat="1" applyFont="1" applyAlignment="1"/>
    <xf numFmtId="0" fontId="40" fillId="0" borderId="0" xfId="0" applyFont="1" applyAlignment="1"/>
    <xf numFmtId="0" fontId="39" fillId="0" borderId="0" xfId="0" applyFont="1" applyAlignment="1"/>
    <xf numFmtId="0" fontId="0" fillId="0" borderId="0" xfId="0" applyFont="1" applyAlignment="1"/>
    <xf numFmtId="0" fontId="40" fillId="0" borderId="0" xfId="0" applyFont="1" applyAlignment="1"/>
    <xf numFmtId="0" fontId="39" fillId="0" borderId="0" xfId="0" applyFont="1" applyAlignment="1"/>
    <xf numFmtId="0" fontId="0" fillId="0" borderId="0" xfId="0" applyFont="1" applyAlignment="1"/>
    <xf numFmtId="0" fontId="35" fillId="0" borderId="6" xfId="0" applyFont="1" applyFill="1" applyBorder="1"/>
    <xf numFmtId="0" fontId="57" fillId="0" borderId="1" xfId="0" applyFont="1" applyBorder="1" applyAlignment="1">
      <alignment horizontal="center"/>
    </xf>
    <xf numFmtId="0" fontId="57" fillId="0" borderId="0" xfId="0" applyFont="1" applyAlignment="1">
      <alignment horizontal="center"/>
    </xf>
    <xf numFmtId="0" fontId="54" fillId="0" borderId="0" xfId="0" applyFont="1" applyFill="1"/>
    <xf numFmtId="0" fontId="0" fillId="0" borderId="6" xfId="0" applyFont="1" applyFill="1" applyBorder="1" applyAlignment="1"/>
    <xf numFmtId="0" fontId="31" fillId="0" borderId="6" xfId="0" applyFont="1" applyFill="1" applyBorder="1" applyAlignment="1"/>
    <xf numFmtId="0" fontId="31" fillId="0" borderId="6" xfId="0" applyFont="1" applyFill="1" applyBorder="1"/>
    <xf numFmtId="0" fontId="39" fillId="0" borderId="6" xfId="0" applyFont="1" applyFill="1" applyBorder="1" applyAlignment="1">
      <alignment horizontal="left"/>
    </xf>
    <xf numFmtId="0" fontId="13" fillId="0" borderId="6" xfId="0" applyFont="1" applyFill="1" applyBorder="1" applyAlignment="1"/>
    <xf numFmtId="0" fontId="40" fillId="0" borderId="0" xfId="0" applyFont="1" applyAlignment="1"/>
    <xf numFmtId="0" fontId="39" fillId="0" borderId="6" xfId="0" applyFont="1" applyBorder="1" applyAlignment="1"/>
    <xf numFmtId="0" fontId="39" fillId="0" borderId="0" xfId="0" applyFont="1" applyAlignment="1"/>
    <xf numFmtId="0" fontId="0" fillId="0" borderId="0" xfId="0" applyFont="1" applyAlignment="1"/>
    <xf numFmtId="0" fontId="40" fillId="0" borderId="0" xfId="0" applyFont="1" applyFill="1" applyAlignment="1"/>
    <xf numFmtId="0" fontId="9" fillId="0" borderId="0" xfId="0" applyFont="1" applyFill="1" applyAlignment="1"/>
    <xf numFmtId="0" fontId="9" fillId="0" borderId="0" xfId="0" applyFont="1" applyFill="1" applyAlignment="1">
      <alignment horizontal="center"/>
    </xf>
    <xf numFmtId="0" fontId="9" fillId="0" borderId="0" xfId="0" applyFont="1" applyFill="1"/>
    <xf numFmtId="0" fontId="58" fillId="0" borderId="0" xfId="0" applyFont="1" applyAlignment="1"/>
    <xf numFmtId="0" fontId="58" fillId="0" borderId="1" xfId="0" applyFont="1" applyBorder="1" applyAlignment="1"/>
    <xf numFmtId="0" fontId="40" fillId="0" borderId="0" xfId="0" applyFont="1" applyAlignment="1"/>
    <xf numFmtId="0" fontId="39" fillId="0" borderId="6" xfId="0" applyFont="1" applyBorder="1" applyAlignment="1"/>
    <xf numFmtId="0" fontId="39" fillId="0" borderId="6" xfId="0" applyFont="1" applyBorder="1"/>
    <xf numFmtId="0" fontId="39" fillId="0" borderId="0" xfId="0" applyFont="1" applyAlignment="1"/>
    <xf numFmtId="0" fontId="0" fillId="0" borderId="0" xfId="0" applyFont="1" applyAlignment="1"/>
    <xf numFmtId="0" fontId="23" fillId="0" borderId="0" xfId="0" applyFont="1" applyAlignment="1"/>
    <xf numFmtId="0" fontId="8" fillId="0" borderId="0" xfId="0" applyFont="1" applyAlignment="1"/>
    <xf numFmtId="0" fontId="8" fillId="0" borderId="0" xfId="0" applyFont="1"/>
    <xf numFmtId="0" fontId="40" fillId="2" borderId="6" xfId="0" applyFont="1" applyFill="1" applyBorder="1" applyAlignment="1"/>
    <xf numFmtId="0" fontId="0"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xf numFmtId="0" fontId="11" fillId="0" borderId="0" xfId="0" applyFont="1" applyAlignment="1"/>
    <xf numFmtId="0" fontId="39" fillId="0" borderId="0" xfId="0" applyFont="1" applyAlignment="1"/>
    <xf numFmtId="0" fontId="0" fillId="0" borderId="0" xfId="0" applyFont="1" applyAlignment="1"/>
    <xf numFmtId="0" fontId="19" fillId="0" borderId="0" xfId="0" applyFont="1" applyFill="1" applyAlignment="1"/>
    <xf numFmtId="0" fontId="20" fillId="0" borderId="0" xfId="0" applyFont="1" applyFill="1"/>
    <xf numFmtId="0" fontId="53" fillId="0" borderId="6" xfId="0" applyFont="1" applyFill="1" applyBorder="1"/>
    <xf numFmtId="0" fontId="54" fillId="0" borderId="6" xfId="0" applyFont="1" applyFill="1" applyBorder="1"/>
    <xf numFmtId="0" fontId="44" fillId="0" borderId="6" xfId="0" applyFont="1" applyFill="1" applyBorder="1" applyAlignment="1"/>
    <xf numFmtId="0" fontId="44" fillId="0" borderId="6" xfId="0" applyFont="1" applyFill="1" applyBorder="1"/>
    <xf numFmtId="0" fontId="51" fillId="0" borderId="6" xfId="0" applyFont="1" applyFill="1" applyBorder="1" applyAlignment="1"/>
    <xf numFmtId="0" fontId="36" fillId="0" borderId="6" xfId="0" applyFont="1" applyFill="1" applyBorder="1" applyAlignment="1"/>
    <xf numFmtId="0" fontId="39" fillId="0" borderId="6" xfId="0" applyFont="1" applyFill="1" applyBorder="1" applyAlignment="1"/>
    <xf numFmtId="0" fontId="52" fillId="0" borderId="6" xfId="0" applyFont="1" applyFill="1" applyBorder="1" applyAlignment="1">
      <alignment horizontal="center"/>
    </xf>
    <xf numFmtId="0" fontId="8" fillId="0" borderId="6" xfId="0" applyFont="1" applyFill="1" applyBorder="1" applyAlignment="1"/>
    <xf numFmtId="49" fontId="61" fillId="0" borderId="6" xfId="0" applyNumberFormat="1" applyFont="1" applyFill="1" applyBorder="1" applyAlignment="1">
      <alignment horizontal="left"/>
    </xf>
    <xf numFmtId="0" fontId="62" fillId="0" borderId="6" xfId="0" applyFont="1" applyFill="1" applyBorder="1" applyAlignment="1">
      <alignment vertical="top"/>
    </xf>
    <xf numFmtId="49" fontId="63" fillId="0" borderId="6" xfId="0" applyNumberFormat="1" applyFont="1" applyFill="1" applyBorder="1" applyAlignment="1">
      <alignment horizontal="left"/>
    </xf>
    <xf numFmtId="0" fontId="28" fillId="0" borderId="6" xfId="0" applyFont="1" applyFill="1" applyBorder="1" applyAlignment="1">
      <alignment horizontal="center" vertical="top" wrapText="1"/>
    </xf>
    <xf numFmtId="0" fontId="27" fillId="0" borderId="6" xfId="0" applyFont="1" applyFill="1" applyBorder="1" applyAlignment="1">
      <alignment horizontal="center"/>
    </xf>
    <xf numFmtId="0" fontId="29" fillId="0" borderId="6" xfId="0" applyFont="1" applyFill="1" applyBorder="1" applyAlignment="1">
      <alignment vertical="top"/>
    </xf>
    <xf numFmtId="0" fontId="63" fillId="0" borderId="0" xfId="0" applyFont="1" applyAlignment="1"/>
    <xf numFmtId="0" fontId="38" fillId="0" borderId="6" xfId="0" applyFont="1" applyBorder="1" applyAlignment="1">
      <alignment horizontal="center"/>
    </xf>
    <xf numFmtId="0" fontId="35" fillId="0" borderId="6" xfId="0" applyFont="1" applyFill="1" applyBorder="1" applyAlignment="1">
      <alignment horizontal="center" vertical="center"/>
    </xf>
    <xf numFmtId="0" fontId="64" fillId="0" borderId="6" xfId="0" applyFont="1" applyFill="1" applyBorder="1"/>
    <xf numFmtId="0" fontId="39" fillId="0" borderId="6" xfId="0" applyFont="1" applyFill="1" applyBorder="1"/>
    <xf numFmtId="0" fontId="50" fillId="0" borderId="6" xfId="0" applyFont="1" applyFill="1" applyBorder="1"/>
    <xf numFmtId="0" fontId="37" fillId="0" borderId="6" xfId="0" applyFont="1" applyFill="1" applyBorder="1" applyAlignment="1">
      <alignment horizontal="center"/>
    </xf>
    <xf numFmtId="49" fontId="40" fillId="0" borderId="6" xfId="0" applyNumberFormat="1" applyFont="1" applyFill="1" applyBorder="1" applyAlignment="1">
      <alignment horizontal="center"/>
    </xf>
    <xf numFmtId="0" fontId="39" fillId="0" borderId="6" xfId="0" applyFont="1" applyFill="1" applyBorder="1" applyAlignment="1">
      <alignment horizontal="left" vertical="top"/>
    </xf>
    <xf numFmtId="0" fontId="7" fillId="0" borderId="6" xfId="0" applyFont="1" applyFill="1" applyBorder="1" applyAlignment="1">
      <alignment horizontal="left" vertical="top" wrapText="1"/>
    </xf>
    <xf numFmtId="0" fontId="40" fillId="0" borderId="6" xfId="0" applyFont="1" applyFill="1" applyBorder="1" applyAlignment="1">
      <alignment horizontal="left"/>
    </xf>
    <xf numFmtId="0" fontId="56" fillId="0" borderId="6" xfId="0" applyFont="1" applyFill="1" applyBorder="1" applyAlignment="1">
      <alignment vertical="top"/>
    </xf>
    <xf numFmtId="49" fontId="39" fillId="0" borderId="6" xfId="0" applyNumberFormat="1" applyFont="1" applyFill="1" applyBorder="1"/>
    <xf numFmtId="0" fontId="56" fillId="0" borderId="6" xfId="0" applyFont="1" applyFill="1" applyBorder="1" applyAlignment="1">
      <alignment horizontal="left" vertical="top"/>
    </xf>
    <xf numFmtId="0" fontId="0" fillId="0" borderId="0" xfId="0" applyFont="1" applyAlignment="1"/>
    <xf numFmtId="0" fontId="39" fillId="0" borderId="0" xfId="0" applyFont="1" applyFill="1" applyAlignment="1"/>
    <xf numFmtId="0" fontId="22" fillId="0" borderId="6" xfId="1"/>
    <xf numFmtId="0" fontId="13" fillId="0" borderId="6" xfId="1" applyFont="1"/>
    <xf numFmtId="0" fontId="38" fillId="0" borderId="0" xfId="0" applyFont="1" applyFill="1" applyAlignment="1"/>
    <xf numFmtId="0" fontId="66" fillId="0" borderId="0" xfId="0" applyFont="1" applyAlignment="1">
      <alignment horizontal="center"/>
    </xf>
    <xf numFmtId="0" fontId="39" fillId="0" borderId="0" xfId="0" applyFont="1" applyAlignment="1">
      <alignment horizontal="left"/>
    </xf>
    <xf numFmtId="0" fontId="23" fillId="0" borderId="0" xfId="0" applyFont="1" applyAlignment="1">
      <alignment horizontal="left"/>
    </xf>
    <xf numFmtId="0" fontId="8" fillId="0" borderId="0" xfId="0" applyFont="1" applyAlignment="1">
      <alignment horizontal="center" vertical="center"/>
    </xf>
    <xf numFmtId="0" fontId="44" fillId="0" borderId="0" xfId="0" applyFont="1" applyAlignment="1">
      <alignment horizontal="center" vertical="center"/>
    </xf>
    <xf numFmtId="0" fontId="40" fillId="0" borderId="0" xfId="0" applyFont="1" applyFill="1" applyAlignment="1">
      <alignment horizontal="center" vertical="center"/>
    </xf>
    <xf numFmtId="0" fontId="23" fillId="0" borderId="6" xfId="0" applyFont="1" applyFill="1" applyBorder="1" applyAlignment="1"/>
    <xf numFmtId="0" fontId="32" fillId="0" borderId="6" xfId="0" applyFont="1" applyFill="1" applyBorder="1" applyAlignment="1"/>
    <xf numFmtId="0" fontId="38" fillId="0" borderId="6" xfId="0" applyFont="1" applyFill="1" applyBorder="1" applyAlignment="1">
      <alignment horizontal="center"/>
    </xf>
    <xf numFmtId="0" fontId="45" fillId="0" borderId="6" xfId="0" applyFont="1" applyFill="1" applyBorder="1" applyAlignment="1">
      <alignment horizontal="center"/>
    </xf>
    <xf numFmtId="49" fontId="59" fillId="0" borderId="0" xfId="0" applyNumberFormat="1" applyFont="1" applyFill="1" applyAlignment="1">
      <alignment horizontal="left"/>
    </xf>
    <xf numFmtId="0" fontId="40" fillId="0" borderId="0" xfId="0" applyFont="1" applyAlignment="1"/>
    <xf numFmtId="0" fontId="0" fillId="0" borderId="0" xfId="0" applyFont="1" applyAlignment="1"/>
    <xf numFmtId="0" fontId="39" fillId="0" borderId="6" xfId="0" applyFont="1" applyBorder="1" applyAlignment="1"/>
    <xf numFmtId="0" fontId="40" fillId="0" borderId="0" xfId="0" applyFont="1" applyFill="1" applyAlignment="1">
      <alignment horizontal="center"/>
    </xf>
    <xf numFmtId="0" fontId="38" fillId="0" borderId="0" xfId="0" applyFont="1" applyFill="1" applyAlignment="1">
      <alignment horizontal="center"/>
    </xf>
    <xf numFmtId="0" fontId="40" fillId="0" borderId="0" xfId="0" applyFont="1" applyAlignment="1"/>
    <xf numFmtId="0" fontId="38" fillId="0" borderId="0" xfId="0" applyFont="1" applyAlignment="1"/>
    <xf numFmtId="0" fontId="39" fillId="0" borderId="6" xfId="0" applyFont="1" applyBorder="1" applyAlignment="1"/>
    <xf numFmtId="0" fontId="39" fillId="0" borderId="0" xfId="0" applyFont="1" applyAlignment="1"/>
    <xf numFmtId="0" fontId="0" fillId="0" borderId="0" xfId="0" applyFont="1" applyAlignment="1"/>
    <xf numFmtId="0" fontId="11" fillId="0" borderId="0" xfId="0" applyFont="1" applyAlignment="1"/>
    <xf numFmtId="0" fontId="39" fillId="0" borderId="0" xfId="0" applyFont="1" applyAlignment="1"/>
    <xf numFmtId="0" fontId="0" fillId="0" borderId="0" xfId="0" applyFont="1" applyAlignment="1"/>
    <xf numFmtId="0" fontId="11" fillId="0" borderId="0" xfId="0" applyFont="1" applyAlignment="1"/>
    <xf numFmtId="0" fontId="38" fillId="0" borderId="0" xfId="0" applyFont="1" applyAlignment="1"/>
    <xf numFmtId="0" fontId="40" fillId="0" borderId="0" xfId="0" applyFont="1" applyAlignment="1">
      <alignment horizontal="left"/>
    </xf>
    <xf numFmtId="0" fontId="40" fillId="0" borderId="0" xfId="0" applyFont="1" applyAlignment="1"/>
    <xf numFmtId="0" fontId="11" fillId="0" borderId="0" xfId="0" applyFont="1" applyFill="1" applyAlignment="1"/>
    <xf numFmtId="0" fontId="0" fillId="0" borderId="0" xfId="0" applyFont="1" applyAlignment="1"/>
    <xf numFmtId="0" fontId="69" fillId="0" borderId="6" xfId="2" applyFont="1"/>
    <xf numFmtId="0" fontId="70" fillId="0" borderId="0" xfId="0" applyFont="1" applyAlignment="1"/>
    <xf numFmtId="0" fontId="13" fillId="10" borderId="24" xfId="0" applyFont="1" applyFill="1" applyBorder="1" applyAlignment="1"/>
    <xf numFmtId="0" fontId="39" fillId="10" borderId="24" xfId="0" applyFont="1" applyFill="1" applyBorder="1" applyAlignment="1"/>
    <xf numFmtId="0" fontId="71" fillId="0" borderId="1" xfId="0" applyFont="1" applyBorder="1" applyAlignment="1"/>
    <xf numFmtId="0" fontId="72" fillId="10" borderId="24" xfId="0" applyFont="1" applyFill="1" applyBorder="1" applyAlignment="1"/>
    <xf numFmtId="0" fontId="73" fillId="0" borderId="0" xfId="0" applyFont="1" applyAlignment="1"/>
    <xf numFmtId="0" fontId="74" fillId="0" borderId="0" xfId="0" applyFont="1" applyAlignment="1"/>
    <xf numFmtId="49" fontId="75" fillId="0" borderId="0" xfId="0" applyNumberFormat="1" applyFont="1" applyAlignment="1">
      <alignment horizontal="center"/>
    </xf>
    <xf numFmtId="0" fontId="76" fillId="0" borderId="0" xfId="0" applyFont="1" applyAlignment="1"/>
    <xf numFmtId="0" fontId="74" fillId="11" borderId="24" xfId="0" applyFont="1" applyFill="1" applyBorder="1" applyAlignment="1"/>
    <xf numFmtId="0" fontId="76" fillId="2" borderId="0" xfId="0" applyFont="1" applyFill="1" applyAlignment="1"/>
    <xf numFmtId="0" fontId="77" fillId="10" borderId="24" xfId="0" applyFont="1" applyFill="1" applyBorder="1" applyAlignment="1">
      <alignment horizontal="center"/>
    </xf>
    <xf numFmtId="0" fontId="74" fillId="0" borderId="6" xfId="0" applyFont="1" applyBorder="1" applyAlignment="1">
      <alignment horizontal="left"/>
    </xf>
    <xf numFmtId="0" fontId="74" fillId="0" borderId="6" xfId="0" applyFont="1" applyFill="1" applyBorder="1" applyAlignment="1">
      <alignment horizontal="center"/>
    </xf>
    <xf numFmtId="0" fontId="74" fillId="0" borderId="6" xfId="0" applyFont="1" applyBorder="1" applyAlignment="1">
      <alignment horizontal="center"/>
    </xf>
    <xf numFmtId="0" fontId="23" fillId="0" borderId="6" xfId="0" applyFont="1" applyBorder="1" applyAlignment="1">
      <alignment horizontal="center"/>
    </xf>
    <xf numFmtId="0" fontId="11" fillId="0" borderId="0" xfId="0" applyFont="1" applyAlignment="1"/>
    <xf numFmtId="0" fontId="0" fillId="0" borderId="0" xfId="0" applyFont="1" applyAlignment="1"/>
    <xf numFmtId="0" fontId="39" fillId="0" borderId="0" xfId="0" applyFont="1" applyAlignment="1">
      <alignment horizontal="center"/>
    </xf>
    <xf numFmtId="0" fontId="39" fillId="0" borderId="1" xfId="0" applyFont="1" applyBorder="1" applyAlignment="1">
      <alignment horizontal="center"/>
    </xf>
    <xf numFmtId="164" fontId="40" fillId="0" borderId="0" xfId="0" applyNumberFormat="1" applyFont="1" applyAlignment="1">
      <alignment horizontal="center"/>
    </xf>
    <xf numFmtId="0" fontId="78" fillId="0" borderId="6" xfId="3"/>
    <xf numFmtId="0" fontId="34" fillId="0" borderId="6" xfId="3" applyFont="1" applyAlignment="1">
      <alignment horizontal="center"/>
    </xf>
    <xf numFmtId="0" fontId="51" fillId="0" borderId="6" xfId="0" applyFont="1" applyBorder="1" applyAlignment="1"/>
    <xf numFmtId="0" fontId="6" fillId="0" borderId="6" xfId="3" applyFont="1" applyAlignment="1">
      <alignment vertical="center"/>
    </xf>
    <xf numFmtId="0" fontId="80" fillId="3" borderId="5" xfId="0" applyFont="1" applyFill="1" applyBorder="1" applyAlignment="1">
      <alignment horizontal="center"/>
    </xf>
    <xf numFmtId="0" fontId="6" fillId="0" borderId="0" xfId="0" applyFont="1"/>
    <xf numFmtId="0" fontId="6" fillId="0" borderId="0" xfId="0" applyFont="1" applyAlignment="1"/>
    <xf numFmtId="0" fontId="6" fillId="0" borderId="0" xfId="0" applyFont="1" applyAlignment="1">
      <alignment horizontal="center"/>
    </xf>
    <xf numFmtId="0" fontId="38" fillId="0" borderId="6" xfId="0" applyFont="1" applyBorder="1" applyAlignment="1"/>
    <xf numFmtId="0" fontId="40" fillId="0" borderId="2" xfId="0" applyFont="1" applyBorder="1" applyAlignment="1">
      <alignment horizontal="left"/>
    </xf>
    <xf numFmtId="0" fontId="6" fillId="0" borderId="0" xfId="0" applyFont="1" applyAlignment="1">
      <alignment horizontal="left"/>
    </xf>
    <xf numFmtId="0" fontId="36" fillId="0" borderId="6" xfId="0" applyFont="1" applyBorder="1" applyAlignment="1"/>
    <xf numFmtId="0" fontId="6" fillId="2" borderId="2" xfId="0" applyFont="1" applyFill="1" applyBorder="1" applyAlignment="1"/>
    <xf numFmtId="0" fontId="81" fillId="0" borderId="6" xfId="0" applyFont="1" applyFill="1" applyBorder="1" applyAlignment="1">
      <alignment horizontal="center" vertical="center"/>
    </xf>
    <xf numFmtId="0" fontId="65" fillId="12" borderId="6" xfId="0" applyFont="1" applyFill="1" applyBorder="1" applyAlignment="1">
      <alignment horizontal="center" vertical="center"/>
    </xf>
    <xf numFmtId="0" fontId="6" fillId="2" borderId="0" xfId="0" applyFont="1" applyFill="1" applyAlignment="1"/>
    <xf numFmtId="0" fontId="6" fillId="0" borderId="1" xfId="0" applyFont="1" applyBorder="1" applyAlignment="1"/>
    <xf numFmtId="0" fontId="6" fillId="0" borderId="6" xfId="0" applyFont="1" applyBorder="1" applyAlignment="1"/>
    <xf numFmtId="0" fontId="6" fillId="0" borderId="0" xfId="0" applyFont="1" applyAlignment="1">
      <alignment horizontal="right"/>
    </xf>
    <xf numFmtId="0" fontId="82" fillId="0" borderId="1" xfId="0" applyFont="1" applyBorder="1" applyAlignment="1"/>
    <xf numFmtId="0" fontId="83" fillId="0" borderId="6" xfId="0" applyFont="1" applyBorder="1" applyAlignment="1"/>
    <xf numFmtId="0" fontId="6" fillId="2" borderId="2" xfId="0" applyFont="1" applyFill="1" applyBorder="1" applyAlignment="1">
      <alignment horizontal="left"/>
    </xf>
    <xf numFmtId="0" fontId="6" fillId="2" borderId="0" xfId="0" applyFont="1" applyFill="1" applyAlignment="1">
      <alignment horizontal="left"/>
    </xf>
    <xf numFmtId="0" fontId="25" fillId="0" borderId="0" xfId="0" applyFont="1" applyAlignment="1"/>
    <xf numFmtId="0" fontId="39" fillId="2" borderId="0" xfId="0" applyFont="1" applyFill="1" applyAlignment="1">
      <alignment horizontal="left"/>
    </xf>
    <xf numFmtId="0" fontId="5" fillId="0" borderId="0" xfId="0" applyFont="1" applyAlignment="1">
      <alignment horizontal="left"/>
    </xf>
    <xf numFmtId="0" fontId="84" fillId="0" borderId="6" xfId="0" applyFont="1" applyBorder="1" applyAlignment="1">
      <alignment horizontal="left" vertical="top"/>
    </xf>
    <xf numFmtId="0" fontId="82" fillId="0" borderId="6" xfId="0" applyFont="1" applyBorder="1" applyAlignment="1"/>
    <xf numFmtId="0" fontId="31" fillId="0" borderId="6" xfId="3" applyFont="1" applyAlignment="1">
      <alignment horizontal="center"/>
    </xf>
    <xf numFmtId="0" fontId="0" fillId="0" borderId="0" xfId="0" applyFont="1" applyAlignment="1"/>
    <xf numFmtId="0" fontId="88" fillId="12" borderId="24" xfId="0" applyFont="1" applyFill="1" applyBorder="1" applyAlignment="1">
      <alignment horizontal="center" vertical="center"/>
    </xf>
    <xf numFmtId="0" fontId="88" fillId="12" borderId="6" xfId="0" applyFont="1" applyFill="1" applyBorder="1" applyAlignment="1">
      <alignment horizontal="center" vertical="center"/>
    </xf>
    <xf numFmtId="0" fontId="95" fillId="0" borderId="27" xfId="0" applyFont="1" applyFill="1" applyBorder="1" applyAlignment="1">
      <alignment horizontal="center"/>
    </xf>
    <xf numFmtId="0" fontId="96" fillId="11" borderId="24" xfId="0" applyFont="1" applyFill="1" applyBorder="1" applyAlignment="1"/>
    <xf numFmtId="0" fontId="97" fillId="0" borderId="1" xfId="0" applyFont="1" applyBorder="1" applyAlignment="1"/>
    <xf numFmtId="0" fontId="92" fillId="13" borderId="35" xfId="0" applyFont="1" applyFill="1" applyBorder="1" applyAlignment="1">
      <alignment horizontal="center" vertical="top" wrapText="1"/>
    </xf>
    <xf numFmtId="0" fontId="92" fillId="13" borderId="34" xfId="0" applyFont="1" applyFill="1" applyBorder="1" applyAlignment="1">
      <alignment horizontal="center" vertical="top" wrapText="1"/>
    </xf>
    <xf numFmtId="0" fontId="93" fillId="13" borderId="36" xfId="0" applyFont="1" applyFill="1" applyBorder="1" applyAlignment="1">
      <alignment horizontal="center" vertical="top" wrapText="1"/>
    </xf>
    <xf numFmtId="0" fontId="94" fillId="14" borderId="34" xfId="0" applyFont="1" applyFill="1" applyBorder="1" applyAlignment="1" applyProtection="1">
      <alignment horizontal="center" vertical="top" wrapText="1"/>
      <protection locked="0"/>
    </xf>
    <xf numFmtId="0" fontId="93" fillId="13" borderId="37" xfId="0" applyFont="1" applyFill="1" applyBorder="1" applyAlignment="1">
      <alignment horizontal="center" vertical="top" wrapText="1"/>
    </xf>
    <xf numFmtId="0" fontId="98" fillId="0" borderId="27" xfId="0" applyFont="1" applyFill="1" applyBorder="1" applyAlignment="1">
      <alignment horizontal="center"/>
    </xf>
    <xf numFmtId="0" fontId="98" fillId="0" borderId="28" xfId="0" applyFont="1" applyFill="1" applyBorder="1" applyAlignment="1">
      <alignment horizontal="center"/>
    </xf>
    <xf numFmtId="0" fontId="90" fillId="0" borderId="27" xfId="0" applyFont="1" applyBorder="1" applyAlignment="1">
      <alignment horizontal="center"/>
    </xf>
    <xf numFmtId="0" fontId="90" fillId="0" borderId="27" xfId="0" applyFont="1" applyBorder="1" applyAlignment="1">
      <alignment horizontal="center" wrapText="1"/>
    </xf>
    <xf numFmtId="0" fontId="99" fillId="0" borderId="27" xfId="0" applyFont="1" applyBorder="1" applyAlignment="1">
      <alignment horizontal="center"/>
    </xf>
    <xf numFmtId="0" fontId="100" fillId="0" borderId="27" xfId="0" applyFont="1" applyBorder="1" applyAlignment="1">
      <alignment horizontal="center" wrapText="1"/>
    </xf>
    <xf numFmtId="0" fontId="100" fillId="0" borderId="27" xfId="0" applyFont="1" applyBorder="1" applyAlignment="1">
      <alignment horizontal="center"/>
    </xf>
    <xf numFmtId="0" fontId="101" fillId="0" borderId="27" xfId="0" applyFont="1" applyBorder="1" applyAlignment="1">
      <alignment horizontal="center"/>
    </xf>
    <xf numFmtId="0" fontId="94" fillId="0" borderId="27" xfId="0" applyFont="1" applyFill="1" applyBorder="1" applyAlignment="1" applyProtection="1">
      <alignment horizontal="center"/>
      <protection locked="0"/>
    </xf>
    <xf numFmtId="0" fontId="102" fillId="0" borderId="27" xfId="0" applyFont="1" applyBorder="1" applyAlignment="1">
      <alignment horizontal="center" wrapText="1"/>
    </xf>
    <xf numFmtId="0" fontId="102" fillId="0" borderId="27" xfId="0" applyFont="1" applyBorder="1" applyAlignment="1">
      <alignment horizontal="center"/>
    </xf>
    <xf numFmtId="0" fontId="40" fillId="0" borderId="15" xfId="0" applyFont="1" applyBorder="1" applyAlignment="1"/>
    <xf numFmtId="0" fontId="6" fillId="0" borderId="3" xfId="0" applyFont="1" applyBorder="1" applyAlignment="1"/>
    <xf numFmtId="0" fontId="6" fillId="0" borderId="1" xfId="0" applyFont="1" applyBorder="1" applyAlignment="1">
      <alignment horizontal="center"/>
    </xf>
    <xf numFmtId="0" fontId="6" fillId="0" borderId="0" xfId="0" applyFont="1" applyAlignment="1" applyProtection="1">
      <alignment horizontal="center"/>
      <protection locked="0"/>
    </xf>
    <xf numFmtId="0" fontId="39" fillId="0" borderId="0" xfId="0" applyFont="1" applyAlignment="1" applyProtection="1">
      <alignment horizontal="center"/>
      <protection locked="0"/>
    </xf>
    <xf numFmtId="0" fontId="97" fillId="0" borderId="0" xfId="0" applyFont="1" applyAlignment="1"/>
    <xf numFmtId="0" fontId="72" fillId="10" borderId="24" xfId="0" applyFont="1" applyFill="1" applyBorder="1" applyAlignment="1" applyProtection="1"/>
    <xf numFmtId="0" fontId="6" fillId="2" borderId="0" xfId="0" applyFont="1" applyFill="1" applyAlignment="1" applyProtection="1">
      <alignment horizontal="right"/>
      <protection locked="0"/>
    </xf>
    <xf numFmtId="0" fontId="4" fillId="6" borderId="27" xfId="0" applyFont="1" applyFill="1" applyBorder="1" applyAlignment="1">
      <alignment horizontal="center" vertical="center" wrapText="1"/>
    </xf>
    <xf numFmtId="0" fontId="4" fillId="0" borderId="14" xfId="0" quotePrefix="1" applyFont="1" applyBorder="1" applyAlignment="1"/>
    <xf numFmtId="0" fontId="6" fillId="0" borderId="0" xfId="0" applyFont="1" applyFill="1" applyAlignment="1"/>
    <xf numFmtId="0" fontId="35" fillId="3" borderId="5" xfId="0" applyFont="1" applyFill="1" applyBorder="1" applyAlignment="1">
      <alignment horizontal="center"/>
    </xf>
    <xf numFmtId="2" fontId="40" fillId="0" borderId="13" xfId="0" applyNumberFormat="1" applyFont="1" applyFill="1" applyBorder="1" applyAlignment="1" applyProtection="1">
      <alignment horizontal="center"/>
      <protection locked="0"/>
    </xf>
    <xf numFmtId="0" fontId="39" fillId="2" borderId="2" xfId="0" applyFont="1" applyFill="1" applyBorder="1" applyAlignment="1">
      <alignment horizontal="left"/>
    </xf>
    <xf numFmtId="0" fontId="104" fillId="0" borderId="13" xfId="0" applyFont="1" applyFill="1" applyBorder="1" applyAlignment="1" applyProtection="1">
      <alignment horizontal="center"/>
      <protection locked="0"/>
    </xf>
    <xf numFmtId="0" fontId="40" fillId="0" borderId="13" xfId="0" applyFont="1" applyBorder="1" applyAlignment="1" applyProtection="1">
      <protection locked="0"/>
    </xf>
    <xf numFmtId="0" fontId="40" fillId="2" borderId="0" xfId="0" applyFont="1" applyFill="1" applyAlignment="1">
      <alignment horizontal="right"/>
    </xf>
    <xf numFmtId="0" fontId="103" fillId="0" borderId="27" xfId="0" applyFont="1" applyFill="1" applyBorder="1" applyAlignment="1" applyProtection="1">
      <alignment horizontal="center"/>
      <protection locked="0"/>
    </xf>
    <xf numFmtId="0" fontId="99" fillId="0" borderId="28" xfId="0" applyFont="1" applyBorder="1" applyAlignment="1">
      <alignment horizontal="center"/>
    </xf>
    <xf numFmtId="0" fontId="101" fillId="0" borderId="28" xfId="0" applyFont="1" applyBorder="1" applyAlignment="1">
      <alignment horizontal="center"/>
    </xf>
    <xf numFmtId="0" fontId="40" fillId="0" borderId="13" xfId="0" applyFont="1" applyFill="1" applyBorder="1" applyAlignment="1" applyProtection="1">
      <alignment horizontal="center" vertical="center"/>
      <protection locked="0"/>
    </xf>
    <xf numFmtId="49" fontId="43" fillId="0" borderId="6" xfId="0" applyNumberFormat="1" applyFont="1" applyBorder="1" applyAlignment="1">
      <alignment horizontal="center"/>
    </xf>
    <xf numFmtId="0" fontId="40" fillId="2" borderId="0" xfId="0" applyFont="1" applyFill="1" applyAlignment="1">
      <alignment horizontal="center"/>
    </xf>
    <xf numFmtId="0" fontId="84" fillId="0" borderId="13" xfId="0" applyFont="1" applyBorder="1" applyAlignment="1" applyProtection="1">
      <protection locked="0"/>
    </xf>
    <xf numFmtId="0" fontId="6" fillId="0" borderId="0" xfId="0" applyFont="1" applyFill="1" applyAlignment="1" applyProtection="1">
      <alignment horizontal="center"/>
      <protection locked="0"/>
    </xf>
    <xf numFmtId="9" fontId="4" fillId="6" borderId="27" xfId="5" applyFont="1" applyFill="1" applyBorder="1" applyAlignment="1">
      <alignment horizontal="center" vertical="center" wrapText="1"/>
    </xf>
    <xf numFmtId="0" fontId="85" fillId="6" borderId="27" xfId="0" applyFont="1" applyFill="1" applyBorder="1" applyAlignment="1">
      <alignment horizontal="center" vertical="center" wrapText="1"/>
    </xf>
    <xf numFmtId="0" fontId="3" fillId="0" borderId="27" xfId="0" applyFont="1" applyBorder="1" applyAlignment="1">
      <alignment horizontal="center" vertical="center" wrapText="1"/>
    </xf>
    <xf numFmtId="0" fontId="85" fillId="0" borderId="27" xfId="0" applyFont="1" applyBorder="1" applyAlignment="1">
      <alignment horizontal="center" vertical="center" wrapText="1"/>
    </xf>
    <xf numFmtId="0" fontId="6" fillId="0" borderId="6" xfId="3" applyFont="1" applyAlignment="1">
      <alignment wrapText="1"/>
    </xf>
    <xf numFmtId="0" fontId="42" fillId="0" borderId="6" xfId="3" applyFont="1" applyAlignment="1">
      <alignment wrapText="1"/>
    </xf>
    <xf numFmtId="0" fontId="40" fillId="0" borderId="6" xfId="3" applyFont="1" applyAlignment="1">
      <alignment wrapText="1"/>
    </xf>
    <xf numFmtId="0" fontId="6" fillId="2" borderId="0" xfId="0" applyFont="1" applyFill="1" applyAlignment="1" applyProtection="1">
      <alignment horizontal="left"/>
      <protection locked="0"/>
    </xf>
    <xf numFmtId="0" fontId="109" fillId="0" borderId="6" xfId="1" applyFont="1"/>
    <xf numFmtId="0" fontId="109" fillId="0" borderId="0" xfId="0" applyFont="1" applyAlignment="1"/>
    <xf numFmtId="0" fontId="108" fillId="0" borderId="6" xfId="1" applyFont="1"/>
    <xf numFmtId="0" fontId="109" fillId="0" borderId="50" xfId="1" applyFont="1" applyBorder="1"/>
    <xf numFmtId="0" fontId="111" fillId="17" borderId="51" xfId="1" applyFont="1" applyFill="1" applyBorder="1"/>
    <xf numFmtId="0" fontId="111" fillId="17" borderId="52" xfId="1" applyFont="1" applyFill="1" applyBorder="1"/>
    <xf numFmtId="0" fontId="111" fillId="17" borderId="53" xfId="1" applyFont="1" applyFill="1" applyBorder="1"/>
    <xf numFmtId="10" fontId="40" fillId="0" borderId="13" xfId="5" applyNumberFormat="1" applyFont="1" applyFill="1" applyBorder="1" applyAlignment="1" applyProtection="1">
      <alignment horizontal="center" vertical="center"/>
      <protection locked="0"/>
    </xf>
    <xf numFmtId="0" fontId="112" fillId="0" borderId="27" xfId="0" applyFont="1" applyBorder="1" applyAlignment="1" applyProtection="1">
      <alignment horizontal="center"/>
      <protection locked="0"/>
    </xf>
    <xf numFmtId="0" fontId="100" fillId="16" borderId="27" xfId="0" applyFont="1" applyFill="1" applyBorder="1" applyAlignment="1">
      <alignment horizontal="left"/>
    </xf>
    <xf numFmtId="0" fontId="90" fillId="15" borderId="27" xfId="0" applyFont="1" applyFill="1" applyBorder="1" applyAlignment="1">
      <alignment horizontal="left"/>
    </xf>
    <xf numFmtId="0" fontId="39" fillId="0" borderId="0" xfId="0" applyFont="1" applyAlignment="1" applyProtection="1">
      <alignment horizontal="center" vertical="top"/>
      <protection locked="0"/>
    </xf>
    <xf numFmtId="0" fontId="114" fillId="0" borderId="7" xfId="2" applyFont="1" applyBorder="1" applyAlignment="1">
      <alignment vertical="center"/>
    </xf>
    <xf numFmtId="0" fontId="115" fillId="8" borderId="9" xfId="2" applyFont="1" applyFill="1" applyBorder="1" applyAlignment="1">
      <alignment vertical="center"/>
    </xf>
    <xf numFmtId="0" fontId="115" fillId="8" borderId="9" xfId="2" applyFont="1" applyFill="1" applyBorder="1" applyAlignment="1">
      <alignment vertical="center" wrapText="1"/>
    </xf>
    <xf numFmtId="0" fontId="114" fillId="8" borderId="9" xfId="2" applyFont="1" applyFill="1" applyBorder="1" applyAlignment="1">
      <alignment vertical="center" wrapText="1"/>
    </xf>
    <xf numFmtId="0" fontId="115" fillId="8" borderId="7" xfId="2" applyFont="1" applyFill="1" applyBorder="1" applyAlignment="1">
      <alignment vertical="center"/>
    </xf>
    <xf numFmtId="0" fontId="115" fillId="9" borderId="7" xfId="2" applyFont="1" applyFill="1" applyBorder="1" applyAlignment="1">
      <alignment vertical="center"/>
    </xf>
    <xf numFmtId="0" fontId="115" fillId="9" borderId="7" xfId="2" applyFont="1" applyFill="1" applyBorder="1" applyAlignment="1">
      <alignment vertical="center" wrapText="1"/>
    </xf>
    <xf numFmtId="0" fontId="114" fillId="9" borderId="7" xfId="2" applyFont="1" applyFill="1" applyBorder="1" applyAlignment="1">
      <alignment vertical="center" wrapText="1"/>
    </xf>
    <xf numFmtId="0" fontId="114" fillId="0" borderId="7" xfId="2" applyFont="1" applyBorder="1" applyAlignment="1">
      <alignment vertical="center" wrapText="1"/>
    </xf>
    <xf numFmtId="0" fontId="115" fillId="0" borderId="7" xfId="2" applyFont="1" applyBorder="1" applyAlignment="1">
      <alignment vertical="center" wrapText="1"/>
    </xf>
    <xf numFmtId="0" fontId="115" fillId="8" borderId="7" xfId="2" applyFont="1" applyFill="1" applyBorder="1" applyAlignment="1">
      <alignment vertical="center" wrapText="1"/>
    </xf>
    <xf numFmtId="0" fontId="114" fillId="8" borderId="7" xfId="2" applyFont="1" applyFill="1" applyBorder="1" applyAlignment="1">
      <alignment vertical="center" wrapText="1"/>
    </xf>
    <xf numFmtId="0" fontId="114" fillId="2" borderId="7" xfId="2" applyFont="1" applyFill="1" applyBorder="1" applyAlignment="1">
      <alignment vertical="center" wrapText="1"/>
    </xf>
    <xf numFmtId="0" fontId="114" fillId="9" borderId="7" xfId="2" applyFont="1" applyFill="1" applyBorder="1"/>
    <xf numFmtId="0" fontId="115" fillId="0" borderId="7" xfId="2" applyFont="1" applyBorder="1" applyAlignment="1">
      <alignment vertical="center"/>
    </xf>
    <xf numFmtId="0" fontId="119" fillId="0" borderId="0" xfId="0" applyFont="1" applyAlignment="1"/>
    <xf numFmtId="0" fontId="35" fillId="19" borderId="0" xfId="0" applyFont="1" applyFill="1" applyAlignment="1"/>
    <xf numFmtId="0" fontId="40" fillId="20" borderId="0" xfId="0" applyFont="1" applyFill="1" applyAlignment="1"/>
    <xf numFmtId="0" fontId="40" fillId="23" borderId="0" xfId="0" applyFont="1" applyFill="1" applyAlignment="1"/>
    <xf numFmtId="0" fontId="40" fillId="24" borderId="0" xfId="0" applyFont="1" applyFill="1" applyAlignment="1"/>
    <xf numFmtId="0" fontId="35" fillId="24" borderId="0" xfId="0" applyFont="1" applyFill="1" applyAlignment="1"/>
    <xf numFmtId="0" fontId="120" fillId="22" borderId="0" xfId="0" applyFont="1" applyFill="1" applyAlignment="1"/>
    <xf numFmtId="0" fontId="121" fillId="23" borderId="0" xfId="6" applyFont="1" applyFill="1" applyAlignment="1"/>
    <xf numFmtId="0" fontId="122" fillId="21" borderId="0" xfId="6" applyFont="1" applyFill="1" applyAlignment="1"/>
    <xf numFmtId="0" fontId="122" fillId="11" borderId="0" xfId="6" applyFont="1" applyFill="1" applyAlignment="1"/>
    <xf numFmtId="0" fontId="40" fillId="0" borderId="6" xfId="1" applyFont="1"/>
    <xf numFmtId="0" fontId="39" fillId="0" borderId="6" xfId="1" applyFont="1"/>
    <xf numFmtId="0" fontId="6" fillId="0" borderId="6" xfId="1" applyFont="1"/>
    <xf numFmtId="49" fontId="39" fillId="0" borderId="6" xfId="1" applyNumberFormat="1" applyFont="1"/>
    <xf numFmtId="0" fontId="6" fillId="2" borderId="6" xfId="1" applyFont="1" applyFill="1"/>
    <xf numFmtId="0" fontId="6" fillId="0" borderId="6" xfId="1" applyFont="1" applyAlignment="1" applyProtection="1">
      <alignment horizontal="center"/>
      <protection locked="0"/>
    </xf>
    <xf numFmtId="0" fontId="74" fillId="0" borderId="6" xfId="1" applyFont="1"/>
    <xf numFmtId="0" fontId="39" fillId="0" borderId="6" xfId="1" applyFont="1" applyAlignment="1" applyProtection="1">
      <alignment horizontal="center"/>
      <protection locked="0"/>
    </xf>
    <xf numFmtId="0" fontId="81" fillId="0" borderId="6" xfId="1" applyFont="1" applyAlignment="1">
      <alignment horizontal="center" vertical="center"/>
    </xf>
    <xf numFmtId="0" fontId="39" fillId="10" borderId="24" xfId="1" applyFont="1" applyFill="1" applyBorder="1"/>
    <xf numFmtId="0" fontId="72" fillId="10" borderId="24" xfId="1" applyFont="1" applyFill="1" applyBorder="1"/>
    <xf numFmtId="0" fontId="88" fillId="12" borderId="24" xfId="1" applyFont="1" applyFill="1" applyBorder="1" applyAlignment="1">
      <alignment horizontal="center" vertical="center"/>
    </xf>
    <xf numFmtId="0" fontId="6" fillId="0" borderId="6" xfId="1" applyFont="1" applyAlignment="1">
      <alignment horizontal="left"/>
    </xf>
    <xf numFmtId="0" fontId="34" fillId="0" borderId="6" xfId="1" applyFont="1"/>
    <xf numFmtId="0" fontId="6" fillId="0" borderId="6" xfId="1" applyFont="1" applyAlignment="1">
      <alignment horizontal="center"/>
    </xf>
    <xf numFmtId="49" fontId="40" fillId="0" borderId="6" xfId="1" applyNumberFormat="1" applyFont="1"/>
    <xf numFmtId="0" fontId="38" fillId="0" borderId="6" xfId="1" applyFont="1" applyAlignment="1">
      <alignment horizontal="center"/>
    </xf>
    <xf numFmtId="0" fontId="40" fillId="0" borderId="6" xfId="1" applyFont="1" applyAlignment="1">
      <alignment horizontal="center"/>
    </xf>
    <xf numFmtId="0" fontId="40" fillId="2" borderId="6" xfId="1" applyFont="1" applyFill="1"/>
    <xf numFmtId="0" fontId="39" fillId="0" borderId="6" xfId="1" applyFont="1" applyAlignment="1">
      <alignment horizontal="center"/>
    </xf>
    <xf numFmtId="0" fontId="82" fillId="0" borderId="6" xfId="1" applyFont="1"/>
    <xf numFmtId="0" fontId="6" fillId="2" borderId="6" xfId="1" applyFont="1" applyFill="1" applyAlignment="1">
      <alignment horizontal="left"/>
    </xf>
    <xf numFmtId="0" fontId="40" fillId="0" borderId="6" xfId="1" applyFont="1" applyAlignment="1">
      <alignment horizontal="left"/>
    </xf>
    <xf numFmtId="0" fontId="39" fillId="10" borderId="24" xfId="1" applyFont="1" applyFill="1" applyBorder="1" applyAlignment="1">
      <alignment horizontal="center"/>
    </xf>
    <xf numFmtId="0" fontId="36" fillId="0" borderId="6" xfId="1" applyFont="1"/>
    <xf numFmtId="0" fontId="33" fillId="0" borderId="6" xfId="1" applyFont="1"/>
    <xf numFmtId="0" fontId="35" fillId="0" borderId="6" xfId="1" applyFont="1"/>
    <xf numFmtId="0" fontId="33" fillId="3" borderId="6" xfId="1" applyFont="1" applyFill="1"/>
    <xf numFmtId="0" fontId="33" fillId="3" borderId="5" xfId="1" applyFont="1" applyFill="1" applyBorder="1"/>
    <xf numFmtId="0" fontId="35" fillId="3" borderId="5" xfId="1" applyFont="1" applyFill="1" applyBorder="1" applyAlignment="1">
      <alignment horizontal="center"/>
    </xf>
    <xf numFmtId="0" fontId="80" fillId="3" borderId="5" xfId="1" applyFont="1" applyFill="1" applyBorder="1" applyAlignment="1">
      <alignment horizontal="center"/>
    </xf>
    <xf numFmtId="0" fontId="6" fillId="2" borderId="6" xfId="1" applyFont="1" applyFill="1" applyAlignment="1"/>
    <xf numFmtId="0" fontId="74" fillId="0" borderId="6" xfId="1" applyFont="1" applyAlignment="1">
      <alignment horizontal="left"/>
    </xf>
    <xf numFmtId="0" fontId="87" fillId="13" borderId="37" xfId="0" applyFont="1" applyFill="1" applyBorder="1" applyAlignment="1">
      <alignment horizontal="center" wrapText="1"/>
    </xf>
    <xf numFmtId="0" fontId="84" fillId="0" borderId="6" xfId="1" applyFont="1" applyBorder="1" applyAlignment="1" applyProtection="1">
      <alignment horizontal="left" vertical="top"/>
      <protection locked="0"/>
    </xf>
    <xf numFmtId="0" fontId="84" fillId="0" borderId="6" xfId="1" applyFont="1" applyBorder="1" applyAlignment="1" applyProtection="1">
      <alignment horizontal="left"/>
      <protection locked="0"/>
    </xf>
    <xf numFmtId="0" fontId="6" fillId="0" borderId="6" xfId="1" applyFont="1" applyAlignment="1" applyProtection="1">
      <alignment horizontal="left"/>
      <protection locked="0"/>
    </xf>
    <xf numFmtId="0" fontId="40" fillId="25" borderId="0" xfId="0" applyFont="1" applyFill="1" applyAlignment="1"/>
    <xf numFmtId="0" fontId="122" fillId="16" borderId="0" xfId="6" applyFont="1" applyFill="1" applyAlignment="1"/>
    <xf numFmtId="0" fontId="4" fillId="6" borderId="29" xfId="0" applyFont="1" applyFill="1" applyBorder="1" applyAlignment="1">
      <alignment vertical="center" wrapText="1"/>
    </xf>
    <xf numFmtId="0" fontId="114" fillId="2" borderId="7" xfId="2" applyFont="1" applyFill="1" applyBorder="1" applyAlignment="1">
      <alignment vertical="center"/>
    </xf>
    <xf numFmtId="0" fontId="87" fillId="13" borderId="35" xfId="0" applyFont="1" applyFill="1" applyBorder="1" applyAlignment="1">
      <alignment horizontal="center" wrapText="1"/>
    </xf>
    <xf numFmtId="0" fontId="87" fillId="13" borderId="42" xfId="0" applyFont="1" applyFill="1" applyBorder="1" applyAlignment="1">
      <alignment horizontal="center" wrapText="1"/>
    </xf>
    <xf numFmtId="10" fontId="4" fillId="0" borderId="27" xfId="5" applyNumberFormat="1" applyFont="1" applyBorder="1" applyAlignment="1">
      <alignment horizontal="center"/>
    </xf>
    <xf numFmtId="3" fontId="94" fillId="0" borderId="26" xfId="0" applyNumberFormat="1" applyFont="1" applyFill="1" applyBorder="1" applyAlignment="1" applyProtection="1">
      <alignment horizontal="center"/>
      <protection locked="0"/>
    </xf>
    <xf numFmtId="3" fontId="94" fillId="0" borderId="27" xfId="0" applyNumberFormat="1" applyFont="1" applyFill="1" applyBorder="1" applyAlignment="1" applyProtection="1">
      <alignment horizontal="center"/>
      <protection locked="0"/>
    </xf>
    <xf numFmtId="3" fontId="60" fillId="0" borderId="27" xfId="0" applyNumberFormat="1" applyFont="1" applyBorder="1" applyAlignment="1">
      <alignment horizontal="center"/>
    </xf>
    <xf numFmtId="3" fontId="60" fillId="15" borderId="27" xfId="0" applyNumberFormat="1" applyFont="1" applyFill="1" applyBorder="1" applyAlignment="1">
      <alignment horizontal="center"/>
    </xf>
    <xf numFmtId="3" fontId="4" fillId="0" borderId="27" xfId="0" applyNumberFormat="1" applyFont="1" applyBorder="1" applyAlignment="1">
      <alignment horizontal="center"/>
    </xf>
    <xf numFmtId="3" fontId="60" fillId="16" borderId="27" xfId="0" applyNumberFormat="1" applyFont="1" applyFill="1" applyBorder="1" applyAlignment="1">
      <alignment horizontal="center"/>
    </xf>
    <xf numFmtId="3" fontId="94" fillId="16" borderId="26" xfId="0" applyNumberFormat="1" applyFont="1" applyFill="1" applyBorder="1" applyAlignment="1" applyProtection="1">
      <alignment horizontal="center"/>
      <protection locked="0"/>
    </xf>
    <xf numFmtId="3" fontId="94" fillId="15" borderId="27" xfId="0" applyNumberFormat="1" applyFont="1" applyFill="1" applyBorder="1" applyAlignment="1" applyProtection="1">
      <alignment horizontal="center"/>
      <protection locked="0"/>
    </xf>
    <xf numFmtId="3" fontId="1" fillId="0" borderId="27" xfId="0" applyNumberFormat="1" applyFont="1" applyBorder="1" applyAlignment="1">
      <alignment horizontal="center"/>
    </xf>
    <xf numFmtId="3" fontId="90" fillId="16" borderId="27" xfId="0" applyNumberFormat="1" applyFont="1" applyFill="1" applyBorder="1" applyAlignment="1">
      <alignment horizontal="left"/>
    </xf>
    <xf numFmtId="3" fontId="100" fillId="16" borderId="31" xfId="0" applyNumberFormat="1" applyFont="1" applyFill="1" applyBorder="1" applyAlignment="1">
      <alignment horizontal="center"/>
    </xf>
    <xf numFmtId="3" fontId="100" fillId="16" borderId="27" xfId="0" applyNumberFormat="1" applyFont="1" applyFill="1" applyBorder="1" applyAlignment="1">
      <alignment horizontal="left"/>
    </xf>
    <xf numFmtId="3" fontId="103" fillId="0" borderId="27" xfId="0" applyNumberFormat="1" applyFont="1" applyFill="1" applyBorder="1" applyAlignment="1" applyProtection="1">
      <alignment horizontal="center"/>
      <protection locked="0"/>
    </xf>
    <xf numFmtId="10" fontId="94" fillId="0" borderId="27" xfId="5" applyNumberFormat="1" applyFont="1" applyFill="1" applyBorder="1" applyAlignment="1" applyProtection="1">
      <alignment horizontal="center"/>
      <protection locked="0"/>
    </xf>
    <xf numFmtId="3" fontId="103" fillId="15" borderId="27" xfId="0" applyNumberFormat="1" applyFont="1" applyFill="1" applyBorder="1" applyAlignment="1" applyProtection="1">
      <alignment horizontal="center"/>
      <protection locked="0"/>
    </xf>
    <xf numFmtId="165" fontId="94" fillId="0" borderId="27" xfId="0" applyNumberFormat="1" applyFont="1" applyBorder="1" applyAlignment="1">
      <alignment horizontal="center"/>
    </xf>
    <xf numFmtId="165" fontId="94" fillId="0" borderId="27" xfId="0" applyNumberFormat="1" applyFont="1" applyFill="1" applyBorder="1" applyAlignment="1" applyProtection="1">
      <alignment horizontal="center"/>
      <protection locked="0"/>
    </xf>
    <xf numFmtId="3" fontId="103" fillId="0" borderId="29" xfId="0" applyNumberFormat="1" applyFont="1" applyFill="1" applyBorder="1" applyAlignment="1" applyProtection="1">
      <alignment horizontal="center"/>
    </xf>
    <xf numFmtId="3" fontId="1" fillId="0" borderId="27" xfId="0" applyNumberFormat="1" applyFont="1" applyFill="1" applyBorder="1" applyAlignment="1" applyProtection="1">
      <alignment horizontal="center"/>
      <protection locked="0"/>
    </xf>
    <xf numFmtId="0" fontId="124" fillId="0" borderId="0" xfId="0" applyFont="1" applyAlignment="1"/>
    <xf numFmtId="0" fontId="123" fillId="0" borderId="6" xfId="0" applyFont="1" applyFill="1" applyBorder="1"/>
    <xf numFmtId="0" fontId="6" fillId="0" borderId="0" xfId="0" applyFont="1" applyAlignment="1" applyProtection="1">
      <alignment horizontal="center" vertical="top"/>
      <protection locked="0"/>
    </xf>
    <xf numFmtId="0" fontId="87" fillId="13" borderId="27" xfId="0" applyFont="1" applyFill="1" applyBorder="1" applyAlignment="1">
      <alignment horizontal="center" wrapText="1"/>
    </xf>
    <xf numFmtId="0" fontId="125" fillId="0" borderId="27" xfId="0" applyFont="1" applyBorder="1" applyAlignment="1" applyProtection="1">
      <alignment horizontal="center"/>
      <protection locked="0"/>
    </xf>
    <xf numFmtId="14" fontId="1" fillId="0" borderId="27" xfId="0" applyNumberFormat="1" applyFont="1" applyBorder="1" applyAlignment="1" applyProtection="1">
      <alignment horizontal="center"/>
      <protection locked="0"/>
    </xf>
    <xf numFmtId="0" fontId="125" fillId="0" borderId="27" xfId="0" applyFont="1" applyBorder="1" applyAlignment="1" applyProtection="1">
      <alignment horizontal="center" vertical="center"/>
      <protection locked="0"/>
    </xf>
    <xf numFmtId="14" fontId="1" fillId="0" borderId="27" xfId="0" applyNumberFormat="1"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25" fillId="2" borderId="27" xfId="0" applyFont="1" applyFill="1" applyBorder="1" applyAlignment="1" applyProtection="1">
      <alignment horizontal="center"/>
      <protection locked="0"/>
    </xf>
    <xf numFmtId="0" fontId="104" fillId="0" borderId="6" xfId="0" applyFont="1" applyFill="1" applyBorder="1" applyAlignment="1" applyProtection="1">
      <alignment horizontal="center"/>
      <protection locked="0"/>
    </xf>
    <xf numFmtId="0" fontId="3" fillId="0" borderId="27" xfId="0" applyFont="1" applyBorder="1" applyAlignment="1" applyProtection="1">
      <alignment horizontal="center"/>
      <protection locked="0"/>
    </xf>
    <xf numFmtId="0" fontId="85" fillId="0" borderId="27" xfId="0" applyFont="1" applyBorder="1" applyAlignment="1" applyProtection="1">
      <alignment horizontal="center"/>
      <protection locked="0"/>
    </xf>
    <xf numFmtId="0" fontId="74" fillId="0" borderId="0" xfId="0" applyFont="1" applyAlignment="1">
      <alignment wrapText="1"/>
    </xf>
    <xf numFmtId="3" fontId="2" fillId="0" borderId="27" xfId="0" applyNumberFormat="1" applyFont="1" applyBorder="1" applyAlignment="1" applyProtection="1">
      <alignment horizontal="center"/>
      <protection locked="0"/>
    </xf>
    <xf numFmtId="3" fontId="100" fillId="16" borderId="12" xfId="0" applyNumberFormat="1" applyFont="1" applyFill="1" applyBorder="1" applyAlignment="1">
      <alignment horizontal="center"/>
    </xf>
    <xf numFmtId="3" fontId="103" fillId="16" borderId="27" xfId="0" applyNumberFormat="1" applyFont="1" applyFill="1" applyBorder="1" applyAlignment="1" applyProtection="1">
      <alignment horizontal="center"/>
      <protection locked="0"/>
    </xf>
    <xf numFmtId="165" fontId="2" fillId="0" borderId="27" xfId="0" applyNumberFormat="1" applyFont="1" applyBorder="1" applyAlignment="1" applyProtection="1">
      <alignment horizontal="center"/>
      <protection locked="0"/>
    </xf>
    <xf numFmtId="3" fontId="90" fillId="16" borderId="27" xfId="0" applyNumberFormat="1" applyFont="1" applyFill="1" applyBorder="1" applyAlignment="1" applyProtection="1">
      <alignment horizontal="center"/>
      <protection locked="0"/>
    </xf>
    <xf numFmtId="165" fontId="3" fillId="16" borderId="27" xfId="0" applyNumberFormat="1" applyFont="1" applyFill="1" applyBorder="1" applyAlignment="1">
      <alignment horizontal="center"/>
    </xf>
    <xf numFmtId="165" fontId="94" fillId="16" borderId="27" xfId="0" applyNumberFormat="1" applyFont="1" applyFill="1" applyBorder="1" applyAlignment="1" applyProtection="1">
      <alignment horizontal="center"/>
      <protection locked="0"/>
    </xf>
    <xf numFmtId="165" fontId="2" fillId="16" borderId="27" xfId="0" applyNumberFormat="1" applyFont="1" applyFill="1" applyBorder="1" applyAlignment="1">
      <alignment horizontal="center"/>
    </xf>
    <xf numFmtId="3" fontId="2" fillId="0" borderId="27" xfId="0" applyNumberFormat="1" applyFont="1" applyBorder="1" applyAlignment="1" applyProtection="1">
      <alignment horizontal="left"/>
      <protection locked="0"/>
    </xf>
    <xf numFmtId="3" fontId="90" fillId="16" borderId="27" xfId="0" applyNumberFormat="1" applyFont="1" applyFill="1" applyBorder="1" applyAlignment="1" applyProtection="1">
      <alignment horizontal="left"/>
      <protection locked="0"/>
    </xf>
    <xf numFmtId="3" fontId="94" fillId="16" borderId="27" xfId="0" applyNumberFormat="1" applyFont="1" applyFill="1" applyBorder="1" applyAlignment="1" applyProtection="1">
      <alignment horizontal="center"/>
      <protection locked="0"/>
    </xf>
    <xf numFmtId="3" fontId="100" fillId="0" borderId="31" xfId="0" applyNumberFormat="1" applyFont="1" applyBorder="1" applyAlignment="1">
      <alignment horizontal="center"/>
    </xf>
    <xf numFmtId="3" fontId="60" fillId="0" borderId="27" xfId="0" applyNumberFormat="1" applyFont="1" applyBorder="1" applyAlignment="1" applyProtection="1">
      <alignment horizontal="center"/>
      <protection locked="0"/>
    </xf>
    <xf numFmtId="3" fontId="60" fillId="0" borderId="31" xfId="0" applyNumberFormat="1" applyFont="1" applyBorder="1" applyAlignment="1">
      <alignment horizontal="center"/>
    </xf>
    <xf numFmtId="3" fontId="2" fillId="16" borderId="27" xfId="0" applyNumberFormat="1" applyFont="1" applyFill="1" applyBorder="1" applyAlignment="1">
      <alignment horizontal="center"/>
    </xf>
    <xf numFmtId="3" fontId="90" fillId="0" borderId="44" xfId="5" applyNumberFormat="1" applyFont="1" applyBorder="1" applyAlignment="1">
      <alignment horizontal="center"/>
    </xf>
    <xf numFmtId="3" fontId="94" fillId="0" borderId="27" xfId="5" applyNumberFormat="1" applyFont="1" applyFill="1" applyBorder="1" applyAlignment="1" applyProtection="1">
      <alignment horizontal="center"/>
      <protection locked="0"/>
    </xf>
    <xf numFmtId="3" fontId="90" fillId="0" borderId="30" xfId="5" applyNumberFormat="1" applyFont="1" applyBorder="1" applyAlignment="1">
      <alignment horizontal="center"/>
    </xf>
    <xf numFmtId="0" fontId="87" fillId="13" borderId="35" xfId="0" applyFont="1" applyFill="1" applyBorder="1" applyAlignment="1">
      <alignment horizontal="center" wrapText="1"/>
    </xf>
    <xf numFmtId="0" fontId="87" fillId="13" borderId="37" xfId="0" applyFont="1" applyFill="1" applyBorder="1" applyAlignment="1">
      <alignment horizontal="center" wrapText="1"/>
    </xf>
    <xf numFmtId="0" fontId="87" fillId="13" borderId="42" xfId="0" applyFont="1" applyFill="1" applyBorder="1" applyAlignment="1">
      <alignment horizontal="center" wrapText="1"/>
    </xf>
    <xf numFmtId="0" fontId="87" fillId="13" borderId="49" xfId="0" applyFont="1" applyFill="1" applyBorder="1" applyAlignment="1">
      <alignment horizontal="center" wrapText="1"/>
    </xf>
    <xf numFmtId="0" fontId="87" fillId="13" borderId="33" xfId="0" applyFont="1" applyFill="1" applyBorder="1" applyAlignment="1">
      <alignment horizontal="center" wrapText="1"/>
    </xf>
    <xf numFmtId="9" fontId="85" fillId="6" borderId="28" xfId="5" applyFont="1" applyFill="1" applyBorder="1" applyAlignment="1">
      <alignment horizontal="center" vertical="center" wrapText="1"/>
    </xf>
    <xf numFmtId="9" fontId="85" fillId="6" borderId="45" xfId="5" applyFont="1" applyFill="1" applyBorder="1" applyAlignment="1">
      <alignment horizontal="center" vertical="center" wrapText="1"/>
    </xf>
    <xf numFmtId="0" fontId="87" fillId="13" borderId="54" xfId="0" applyFont="1" applyFill="1" applyBorder="1" applyAlignment="1">
      <alignment horizontal="center" wrapText="1"/>
    </xf>
    <xf numFmtId="0" fontId="87" fillId="13" borderId="55" xfId="0" applyFont="1" applyFill="1" applyBorder="1" applyAlignment="1">
      <alignment horizontal="center" wrapText="1"/>
    </xf>
    <xf numFmtId="0" fontId="87" fillId="13" borderId="56" xfId="0" applyFont="1" applyFill="1" applyBorder="1" applyAlignment="1">
      <alignment horizontal="center" wrapText="1"/>
    </xf>
    <xf numFmtId="0" fontId="40" fillId="0" borderId="17" xfId="0" applyFont="1" applyBorder="1" applyAlignment="1" applyProtection="1">
      <alignment horizontal="left"/>
      <protection locked="0"/>
    </xf>
    <xf numFmtId="0" fontId="40" fillId="0" borderId="11" xfId="0" applyFont="1" applyBorder="1" applyAlignment="1" applyProtection="1">
      <alignment horizontal="left"/>
      <protection locked="0"/>
    </xf>
    <xf numFmtId="0" fontId="40" fillId="0" borderId="19" xfId="0" applyFont="1" applyBorder="1" applyAlignment="1" applyProtection="1">
      <alignment horizontal="left"/>
      <protection locked="0"/>
    </xf>
    <xf numFmtId="0" fontId="84" fillId="0" borderId="17" xfId="0" applyFont="1" applyBorder="1" applyAlignment="1" applyProtection="1">
      <alignment horizontal="left"/>
      <protection locked="0"/>
    </xf>
    <xf numFmtId="0" fontId="84" fillId="0" borderId="11" xfId="0" applyFont="1" applyBorder="1" applyAlignment="1" applyProtection="1">
      <alignment horizontal="left"/>
      <protection locked="0"/>
    </xf>
    <xf numFmtId="0" fontId="84" fillId="0" borderId="19" xfId="0" applyFont="1" applyBorder="1" applyAlignment="1" applyProtection="1">
      <alignment horizontal="left"/>
      <protection locked="0"/>
    </xf>
    <xf numFmtId="0" fontId="87" fillId="13" borderId="46" xfId="0" applyFont="1" applyFill="1" applyBorder="1" applyAlignment="1">
      <alignment horizontal="center" wrapText="1"/>
    </xf>
    <xf numFmtId="0" fontId="87" fillId="13" borderId="47" xfId="0" applyFont="1" applyFill="1" applyBorder="1" applyAlignment="1">
      <alignment horizontal="center" wrapText="1"/>
    </xf>
    <xf numFmtId="0" fontId="87" fillId="13" borderId="48" xfId="0" applyFont="1" applyFill="1" applyBorder="1" applyAlignment="1">
      <alignment horizontal="center" wrapText="1"/>
    </xf>
    <xf numFmtId="0" fontId="87" fillId="13" borderId="16" xfId="0" applyFont="1" applyFill="1" applyBorder="1" applyAlignment="1">
      <alignment horizontal="center" wrapText="1"/>
    </xf>
    <xf numFmtId="0" fontId="40" fillId="0" borderId="0" xfId="0" applyFont="1" applyAlignment="1">
      <alignment horizontal="left"/>
    </xf>
    <xf numFmtId="0" fontId="40" fillId="0" borderId="0" xfId="0" applyFont="1" applyAlignment="1">
      <alignment horizontal="left" vertical="top" wrapText="1"/>
    </xf>
    <xf numFmtId="0" fontId="6" fillId="0" borderId="17"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84" fillId="0" borderId="23" xfId="0" applyFont="1" applyBorder="1" applyAlignment="1">
      <alignment horizontal="left" vertical="top"/>
    </xf>
    <xf numFmtId="0" fontId="84" fillId="0" borderId="25" xfId="0" applyFont="1" applyBorder="1" applyAlignment="1">
      <alignment horizontal="left" vertical="top"/>
    </xf>
    <xf numFmtId="0" fontId="84" fillId="0" borderId="18" xfId="0" applyFont="1" applyBorder="1" applyAlignment="1">
      <alignment horizontal="left" vertical="top"/>
    </xf>
    <xf numFmtId="0" fontId="84" fillId="0" borderId="14" xfId="0" applyFont="1" applyBorder="1" applyAlignment="1">
      <alignment horizontal="left" vertical="top"/>
    </xf>
    <xf numFmtId="0" fontId="84" fillId="0" borderId="10" xfId="0" applyFont="1" applyBorder="1" applyAlignment="1">
      <alignment horizontal="left" vertical="top"/>
    </xf>
    <xf numFmtId="0" fontId="84" fillId="0" borderId="15" xfId="0" applyFont="1" applyBorder="1" applyAlignment="1">
      <alignment horizontal="left" vertical="top"/>
    </xf>
    <xf numFmtId="0" fontId="84" fillId="0" borderId="23" xfId="0" applyFont="1" applyBorder="1" applyAlignment="1" applyProtection="1">
      <alignment horizontal="left" vertical="top"/>
      <protection locked="0"/>
    </xf>
    <xf numFmtId="0" fontId="84" fillId="0" borderId="25" xfId="0" applyFont="1" applyBorder="1" applyAlignment="1" applyProtection="1">
      <alignment horizontal="left" vertical="top"/>
      <protection locked="0"/>
    </xf>
    <xf numFmtId="0" fontId="84" fillId="0" borderId="18" xfId="0" applyFont="1" applyBorder="1" applyAlignment="1" applyProtection="1">
      <alignment horizontal="left" vertical="top"/>
      <protection locked="0"/>
    </xf>
    <xf numFmtId="0" fontId="84" fillId="0" borderId="14" xfId="0" applyFont="1" applyBorder="1" applyAlignment="1" applyProtection="1">
      <alignment horizontal="left" vertical="top"/>
      <protection locked="0"/>
    </xf>
    <xf numFmtId="0" fontId="84" fillId="0" borderId="10" xfId="0" applyFont="1" applyBorder="1" applyAlignment="1" applyProtection="1">
      <alignment horizontal="left" vertical="top"/>
      <protection locked="0"/>
    </xf>
    <xf numFmtId="0" fontId="84" fillId="0" borderId="15" xfId="0" applyFont="1" applyBorder="1" applyAlignment="1" applyProtection="1">
      <alignment horizontal="left" vertical="top"/>
      <protection locked="0"/>
    </xf>
    <xf numFmtId="0" fontId="74" fillId="0" borderId="0" xfId="0" applyFont="1" applyAlignment="1">
      <alignment horizontal="left" wrapText="1"/>
    </xf>
    <xf numFmtId="0" fontId="40" fillId="0" borderId="17" xfId="0" applyFont="1" applyBorder="1" applyAlignment="1" applyProtection="1">
      <alignment horizontal="center"/>
      <protection locked="0"/>
    </xf>
    <xf numFmtId="0" fontId="40" fillId="0" borderId="19" xfId="0" applyFont="1" applyBorder="1" applyAlignment="1" applyProtection="1">
      <alignment horizontal="center"/>
      <protection locked="0"/>
    </xf>
    <xf numFmtId="0" fontId="6" fillId="2" borderId="0" xfId="0" applyFont="1" applyFill="1" applyAlignment="1" applyProtection="1">
      <alignment horizontal="center"/>
      <protection locked="0"/>
    </xf>
    <xf numFmtId="0" fontId="6" fillId="0" borderId="0" xfId="0" applyFont="1" applyFill="1" applyAlignment="1">
      <alignment horizontal="left"/>
    </xf>
    <xf numFmtId="0" fontId="74" fillId="0" borderId="6" xfId="0" applyFont="1" applyBorder="1" applyAlignment="1">
      <alignment horizontal="left"/>
    </xf>
    <xf numFmtId="0" fontId="91" fillId="0" borderId="28" xfId="0" applyFont="1" applyBorder="1" applyAlignment="1" applyProtection="1">
      <alignment horizontal="left" vertical="top"/>
      <protection locked="0"/>
    </xf>
    <xf numFmtId="0" fontId="91" fillId="0" borderId="45" xfId="0" applyFont="1" applyBorder="1" applyAlignment="1" applyProtection="1">
      <alignment horizontal="left" vertical="top"/>
      <protection locked="0"/>
    </xf>
    <xf numFmtId="0" fontId="91" fillId="0" borderId="29" xfId="0" applyFont="1" applyBorder="1" applyAlignment="1" applyProtection="1">
      <alignment horizontal="left" vertical="top"/>
      <protection locked="0"/>
    </xf>
    <xf numFmtId="0" fontId="3" fillId="0" borderId="28"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87" fillId="13" borderId="38" xfId="0" applyFont="1" applyFill="1" applyBorder="1" applyAlignment="1">
      <alignment horizontal="center" wrapText="1"/>
    </xf>
    <xf numFmtId="0" fontId="87" fillId="13" borderId="39" xfId="0" applyFont="1" applyFill="1" applyBorder="1" applyAlignment="1">
      <alignment horizontal="center" wrapText="1"/>
    </xf>
    <xf numFmtId="0" fontId="4" fillId="4" borderId="28" xfId="0" applyFont="1" applyFill="1" applyBorder="1" applyAlignment="1">
      <alignment horizontal="left" vertical="top" wrapText="1"/>
    </xf>
    <xf numFmtId="0" fontId="4" fillId="4" borderId="45" xfId="0" applyFont="1" applyFill="1" applyBorder="1" applyAlignment="1">
      <alignment horizontal="left" vertical="top" wrapText="1"/>
    </xf>
    <xf numFmtId="0" fontId="4" fillId="4" borderId="29" xfId="0" applyFont="1" applyFill="1" applyBorder="1" applyAlignment="1">
      <alignment horizontal="left" vertical="top" wrapText="1"/>
    </xf>
    <xf numFmtId="0" fontId="92" fillId="13" borderId="35" xfId="0" applyFont="1" applyFill="1" applyBorder="1" applyAlignment="1">
      <alignment horizontal="center" wrapText="1"/>
    </xf>
    <xf numFmtId="0" fontId="92" fillId="13" borderId="37" xfId="0" applyFont="1" applyFill="1" applyBorder="1" applyAlignment="1">
      <alignment horizontal="center" wrapText="1"/>
    </xf>
    <xf numFmtId="0" fontId="92" fillId="13" borderId="40" xfId="0" applyFont="1" applyFill="1" applyBorder="1" applyAlignment="1">
      <alignment horizontal="center" wrapText="1"/>
    </xf>
    <xf numFmtId="0" fontId="92" fillId="13" borderId="39" xfId="0" applyFont="1" applyFill="1" applyBorder="1" applyAlignment="1">
      <alignment horizontal="center" wrapText="1"/>
    </xf>
    <xf numFmtId="0" fontId="92" fillId="13" borderId="57" xfId="0" applyFont="1" applyFill="1" applyBorder="1" applyAlignment="1">
      <alignment horizontal="center" wrapText="1"/>
    </xf>
    <xf numFmtId="0" fontId="92" fillId="13" borderId="58" xfId="0" applyFont="1" applyFill="1" applyBorder="1" applyAlignment="1">
      <alignment horizontal="center" wrapText="1"/>
    </xf>
    <xf numFmtId="0" fontId="95" fillId="0" borderId="28" xfId="0" applyFont="1" applyBorder="1" applyAlignment="1">
      <alignment horizontal="center"/>
    </xf>
    <xf numFmtId="0" fontId="95" fillId="0" borderId="29" xfId="0" applyFont="1" applyBorder="1" applyAlignment="1">
      <alignment horizontal="center"/>
    </xf>
    <xf numFmtId="0" fontId="89" fillId="0" borderId="23" xfId="0" applyFont="1" applyBorder="1" applyAlignment="1" applyProtection="1">
      <alignment horizontal="left" vertical="top"/>
      <protection locked="0"/>
    </xf>
    <xf numFmtId="0" fontId="89" fillId="0" borderId="25" xfId="0" applyFont="1" applyBorder="1" applyAlignment="1" applyProtection="1">
      <alignment horizontal="left" vertical="top"/>
      <protection locked="0"/>
    </xf>
    <xf numFmtId="0" fontId="89" fillId="0" borderId="18" xfId="0" applyFont="1" applyBorder="1" applyAlignment="1" applyProtection="1">
      <alignment horizontal="left" vertical="top"/>
      <protection locked="0"/>
    </xf>
    <xf numFmtId="0" fontId="89" fillId="0" borderId="14" xfId="0" applyFont="1" applyBorder="1" applyAlignment="1" applyProtection="1">
      <alignment horizontal="left" vertical="top"/>
      <protection locked="0"/>
    </xf>
    <xf numFmtId="0" fontId="89" fillId="0" borderId="10" xfId="0" applyFont="1" applyBorder="1" applyAlignment="1" applyProtection="1">
      <alignment horizontal="left" vertical="top"/>
      <protection locked="0"/>
    </xf>
    <xf numFmtId="0" fontId="89" fillId="0" borderId="15" xfId="0" applyFont="1" applyBorder="1" applyAlignment="1" applyProtection="1">
      <alignment horizontal="left" vertical="top"/>
      <protection locked="0"/>
    </xf>
    <xf numFmtId="0" fontId="92" fillId="13" borderId="33" xfId="0" applyFont="1" applyFill="1" applyBorder="1" applyAlignment="1">
      <alignment horizontal="center" wrapText="1"/>
    </xf>
    <xf numFmtId="0" fontId="92" fillId="13" borderId="32" xfId="0" applyFont="1" applyFill="1" applyBorder="1" applyAlignment="1">
      <alignment horizontal="center" wrapText="1"/>
    </xf>
    <xf numFmtId="0" fontId="92" fillId="13" borderId="41" xfId="0" applyFont="1" applyFill="1" applyBorder="1" applyAlignment="1">
      <alignment horizontal="center" wrapText="1"/>
    </xf>
    <xf numFmtId="0" fontId="92" fillId="13" borderId="43" xfId="0" applyFont="1" applyFill="1" applyBorder="1" applyAlignment="1">
      <alignment horizontal="center" wrapText="1"/>
    </xf>
    <xf numFmtId="0" fontId="92" fillId="13" borderId="36" xfId="0" applyFont="1" applyFill="1" applyBorder="1" applyAlignment="1">
      <alignment horizontal="center" wrapText="1"/>
    </xf>
    <xf numFmtId="0" fontId="91" fillId="5" borderId="28" xfId="0" applyFont="1" applyFill="1" applyBorder="1" applyAlignment="1">
      <alignment horizontal="left" vertical="top"/>
    </xf>
    <xf numFmtId="0" fontId="91" fillId="5" borderId="45" xfId="0" applyFont="1" applyFill="1" applyBorder="1" applyAlignment="1">
      <alignment horizontal="left" vertical="top"/>
    </xf>
    <xf numFmtId="0" fontId="91" fillId="5" borderId="29" xfId="0" applyFont="1" applyFill="1" applyBorder="1" applyAlignment="1">
      <alignment horizontal="left" vertical="top"/>
    </xf>
    <xf numFmtId="0" fontId="84" fillId="0" borderId="17" xfId="1" applyFont="1" applyBorder="1" applyAlignment="1" applyProtection="1">
      <alignment horizontal="left"/>
      <protection locked="0"/>
    </xf>
    <xf numFmtId="0" fontId="84" fillId="0" borderId="11" xfId="1" applyFont="1" applyBorder="1" applyAlignment="1" applyProtection="1">
      <alignment horizontal="left"/>
      <protection locked="0"/>
    </xf>
    <xf numFmtId="0" fontId="84" fillId="0" borderId="19" xfId="1" applyFont="1" applyBorder="1" applyAlignment="1" applyProtection="1">
      <alignment horizontal="left"/>
      <protection locked="0"/>
    </xf>
    <xf numFmtId="0" fontId="6" fillId="0" borderId="17" xfId="1" applyFont="1" applyBorder="1" applyAlignment="1" applyProtection="1">
      <alignment horizontal="center"/>
      <protection locked="0"/>
    </xf>
    <xf numFmtId="0" fontId="6" fillId="0" borderId="19" xfId="1" applyFont="1" applyBorder="1" applyAlignment="1" applyProtection="1">
      <alignment horizontal="center"/>
      <protection locked="0"/>
    </xf>
    <xf numFmtId="0" fontId="84" fillId="0" borderId="23" xfId="1" applyFont="1" applyBorder="1" applyAlignment="1" applyProtection="1">
      <alignment horizontal="left" vertical="top"/>
      <protection locked="0"/>
    </xf>
    <xf numFmtId="0" fontId="84" fillId="0" borderId="25" xfId="1" applyFont="1" applyBorder="1" applyAlignment="1" applyProtection="1">
      <alignment horizontal="left" vertical="top"/>
      <protection locked="0"/>
    </xf>
    <xf numFmtId="0" fontId="84" fillId="0" borderId="18" xfId="1" applyFont="1" applyBorder="1" applyAlignment="1" applyProtection="1">
      <alignment horizontal="left" vertical="top"/>
      <protection locked="0"/>
    </xf>
    <xf numFmtId="0" fontId="84" fillId="0" borderId="14" xfId="1" applyFont="1" applyBorder="1" applyAlignment="1" applyProtection="1">
      <alignment horizontal="left" vertical="top"/>
      <protection locked="0"/>
    </xf>
    <xf numFmtId="0" fontId="84" fillId="0" borderId="10" xfId="1" applyFont="1" applyBorder="1" applyAlignment="1" applyProtection="1">
      <alignment horizontal="left" vertical="top"/>
      <protection locked="0"/>
    </xf>
    <xf numFmtId="0" fontId="84" fillId="0" borderId="15" xfId="1" applyFont="1" applyBorder="1" applyAlignment="1" applyProtection="1">
      <alignment horizontal="left" vertical="top"/>
      <protection locked="0"/>
    </xf>
    <xf numFmtId="0" fontId="84" fillId="0" borderId="17" xfId="1" applyFont="1" applyBorder="1" applyAlignment="1" applyProtection="1">
      <alignment horizontal="center"/>
      <protection locked="0"/>
    </xf>
    <xf numFmtId="0" fontId="84" fillId="0" borderId="19" xfId="1" applyFont="1" applyBorder="1" applyAlignment="1" applyProtection="1">
      <alignment horizontal="center"/>
      <protection locked="0"/>
    </xf>
    <xf numFmtId="0" fontId="84" fillId="0" borderId="23" xfId="1" applyFont="1" applyBorder="1" applyAlignment="1">
      <alignment horizontal="left" vertical="top"/>
    </xf>
    <xf numFmtId="0" fontId="84" fillId="0" borderId="25" xfId="1" applyFont="1" applyBorder="1" applyAlignment="1">
      <alignment horizontal="left" vertical="top"/>
    </xf>
    <xf numFmtId="0" fontId="84" fillId="0" borderId="18" xfId="1" applyFont="1" applyBorder="1" applyAlignment="1">
      <alignment horizontal="left" vertical="top"/>
    </xf>
    <xf numFmtId="0" fontId="84" fillId="0" borderId="14" xfId="1" applyFont="1" applyBorder="1" applyAlignment="1">
      <alignment horizontal="left" vertical="top"/>
    </xf>
    <xf numFmtId="0" fontId="84" fillId="0" borderId="10" xfId="1" applyFont="1" applyBorder="1" applyAlignment="1">
      <alignment horizontal="left" vertical="top"/>
    </xf>
    <xf numFmtId="0" fontId="84" fillId="0" borderId="15" xfId="1" applyFont="1" applyBorder="1" applyAlignment="1">
      <alignment horizontal="left" vertical="top"/>
    </xf>
    <xf numFmtId="0" fontId="110" fillId="18" borderId="36" xfId="1" applyFont="1" applyFill="1" applyBorder="1" applyAlignment="1">
      <alignment horizontal="center"/>
    </xf>
    <xf numFmtId="0" fontId="110" fillId="18" borderId="39" xfId="1" applyFont="1" applyFill="1" applyBorder="1" applyAlignment="1">
      <alignment horizontal="center"/>
    </xf>
    <xf numFmtId="0" fontId="110" fillId="18" borderId="40" xfId="1" applyFont="1" applyFill="1" applyBorder="1" applyAlignment="1">
      <alignment horizontal="center"/>
    </xf>
    <xf numFmtId="0" fontId="117" fillId="7" borderId="20" xfId="2" applyFont="1" applyFill="1" applyBorder="1" applyAlignment="1">
      <alignment horizontal="left" vertical="center"/>
    </xf>
    <xf numFmtId="0" fontId="118" fillId="0" borderId="21" xfId="2" applyFont="1" applyBorder="1"/>
    <xf numFmtId="0" fontId="113" fillId="0" borderId="6" xfId="2" applyFont="1" applyAlignment="1">
      <alignment vertical="center"/>
    </xf>
    <xf numFmtId="0" fontId="113" fillId="0" borderId="22" xfId="2" applyFont="1" applyBorder="1" applyAlignment="1">
      <alignment vertical="center"/>
    </xf>
    <xf numFmtId="0" fontId="117" fillId="7" borderId="21" xfId="2" applyFont="1" applyFill="1" applyBorder="1" applyAlignment="1">
      <alignment horizontal="left" vertical="center"/>
    </xf>
  </cellXfs>
  <cellStyles count="7">
    <cellStyle name="Hyperlink" xfId="6" builtinId="8"/>
    <cellStyle name="Normal" xfId="0" builtinId="0"/>
    <cellStyle name="Normal 2" xfId="1" xr:uid="{6546317D-F007-2743-A381-B382FF9B3841}"/>
    <cellStyle name="Normal 3" xfId="2" xr:uid="{211F1655-E25E-452F-9A0D-8482D187B622}"/>
    <cellStyle name="Normal 4" xfId="3" xr:uid="{56F39519-0B7C-4F6F-AD1A-31381FF0B630}"/>
    <cellStyle name="Normal 5" xfId="4" xr:uid="{94EED8AF-6EEC-4B85-9F6B-C085482BA7CF}"/>
    <cellStyle name="Percent" xfId="5" builtinId="5"/>
  </cellStyles>
  <dxfs count="2688">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ont>
        <color rgb="FF9C0006"/>
      </font>
      <fill>
        <patternFill>
          <bgColor rgb="FFFFC7CE"/>
        </patternFill>
      </fill>
    </dxf>
    <dxf>
      <font>
        <color rgb="FF006100"/>
      </font>
      <fill>
        <patternFill>
          <bgColor rgb="FFC6EFCE"/>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D0E0E3"/>
          <bgColor rgb="FFD0E0E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strike/>
        <color rgb="FF000000"/>
      </font>
      <fill>
        <patternFill patternType="solid">
          <fgColor rgb="FFFF0000"/>
          <bgColor rgb="FFFF0000"/>
        </patternFill>
      </fill>
    </dxf>
  </dxfs>
  <tableStyles count="0" defaultTableStyle="TableStyleMedium2" defaultPivotStyle="PivotStyleLight16"/>
  <colors>
    <mruColors>
      <color rgb="FFFFFFCC"/>
      <color rgb="FFFFE7CC"/>
      <color rgb="FF9DCA3A"/>
      <color rgb="FFB9D973"/>
      <color rgb="FF0069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2284094</xdr:colOff>
      <xdr:row>0</xdr:row>
      <xdr:rowOff>40958</xdr:rowOff>
    </xdr:from>
    <xdr:to>
      <xdr:col>1</xdr:col>
      <xdr:colOff>5163186</xdr:colOff>
      <xdr:row>1</xdr:row>
      <xdr:rowOff>54293</xdr:rowOff>
    </xdr:to>
    <xdr:pic>
      <xdr:nvPicPr>
        <xdr:cNvPr id="5" name="Picture 4">
          <a:extLst>
            <a:ext uri="{FF2B5EF4-FFF2-40B4-BE49-F238E27FC236}">
              <a16:creationId xmlns:a16="http://schemas.microsoft.com/office/drawing/2014/main" id="{82AC85AB-BDC0-4545-9A7F-C1D07C83D6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7982" y="40958"/>
          <a:ext cx="2879092" cy="2261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482996</xdr:colOff>
      <xdr:row>1</xdr:row>
      <xdr:rowOff>126444</xdr:rowOff>
    </xdr:from>
    <xdr:to>
      <xdr:col>6</xdr:col>
      <xdr:colOff>26750</xdr:colOff>
      <xdr:row>4</xdr:row>
      <xdr:rowOff>24988</xdr:rowOff>
    </xdr:to>
    <xdr:sp macro="" textlink="">
      <xdr:nvSpPr>
        <xdr:cNvPr id="1025" name="Text Box 1" hidden="1">
          <a:extLst>
            <a:ext uri="{FF2B5EF4-FFF2-40B4-BE49-F238E27FC236}">
              <a16:creationId xmlns:a16="http://schemas.microsoft.com/office/drawing/2014/main" id="{F81F25C7-7061-0741-A0B8-01503A8D9886}"/>
            </a:ext>
          </a:extLst>
        </xdr:cNvPr>
        <xdr:cNvSpPr txBox="1">
          <a:spLocks noChangeArrowheads="1"/>
        </xdr:cNvSpPr>
      </xdr:nvSpPr>
      <xdr:spPr bwMode="auto">
        <a:xfrm>
          <a:off x="482600" y="317500"/>
          <a:ext cx="3378200" cy="5715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esb-user\Downloads\2019_10_04%20Due%20Diligence%20Tool%20(Excel%20Forma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esb-user\Downloads\2019_10_04%20Due%20Diligence%20Tool%20(Excel%20Format)_Alternative%20Desi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Infra">
      <a:dk1>
        <a:srgbClr val="4A535B"/>
      </a:dk1>
      <a:lt1>
        <a:srgbClr val="FFFFFF"/>
      </a:lt1>
      <a:dk2>
        <a:srgbClr val="3B3C3C"/>
      </a:dk2>
      <a:lt2>
        <a:srgbClr val="B0BEC5"/>
      </a:lt2>
      <a:accent1>
        <a:srgbClr val="00695C"/>
      </a:accent1>
      <a:accent2>
        <a:srgbClr val="33877D"/>
      </a:accent2>
      <a:accent3>
        <a:srgbClr val="66A59D"/>
      </a:accent3>
      <a:accent4>
        <a:srgbClr val="99C3BE"/>
      </a:accent4>
      <a:accent5>
        <a:srgbClr val="CCE1DE"/>
      </a:accent5>
      <a:accent6>
        <a:srgbClr val="978B7D"/>
      </a:accent6>
      <a:hlink>
        <a:srgbClr val="7CC4ED"/>
      </a:hlink>
      <a:folHlink>
        <a:srgbClr val="78909C"/>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5518-6BD1-4DB7-9A2B-B596348FC316}">
  <sheetPr codeName="Sheet25">
    <tabColor theme="7"/>
  </sheetPr>
  <dimension ref="A1:Z10"/>
  <sheetViews>
    <sheetView showGridLines="0" tabSelected="1" workbookViewId="0">
      <selection activeCell="B1" sqref="B1"/>
    </sheetView>
  </sheetViews>
  <sheetFormatPr defaultColWidth="0" defaultRowHeight="15" customHeight="1" zeroHeight="1"/>
  <cols>
    <col min="1" max="1" width="8.19921875" style="252" customWidth="1"/>
    <col min="2" max="2" width="97.3984375" style="252" customWidth="1"/>
    <col min="3" max="3" width="8.19921875" style="252" customWidth="1"/>
    <col min="4" max="26" width="12.19921875" style="252" hidden="1" customWidth="1"/>
    <col min="27" max="16384" width="12.296875" style="252" hidden="1"/>
  </cols>
  <sheetData>
    <row r="1" spans="2:2" ht="177" customHeight="1">
      <c r="B1" s="280"/>
    </row>
    <row r="2" spans="2:2" ht="64.8">
      <c r="B2" s="333" t="s">
        <v>1287</v>
      </c>
    </row>
    <row r="3" spans="2:2" ht="16.2">
      <c r="B3" s="253"/>
    </row>
    <row r="4" spans="2:2" ht="275.39999999999998">
      <c r="B4" s="332" t="s">
        <v>1166</v>
      </c>
    </row>
    <row r="5" spans="2:2" ht="81">
      <c r="B5" s="332" t="s">
        <v>1286</v>
      </c>
    </row>
    <row r="6" spans="2:2" ht="210.6">
      <c r="B6" s="332" t="s">
        <v>1165</v>
      </c>
    </row>
    <row r="7" spans="2:2" ht="194.4">
      <c r="B7" s="332" t="s">
        <v>1167</v>
      </c>
    </row>
    <row r="8" spans="2:2" ht="97.2">
      <c r="B8" s="332" t="s">
        <v>1168</v>
      </c>
    </row>
    <row r="9" spans="2:2" ht="97.2">
      <c r="B9" s="334" t="s">
        <v>1169</v>
      </c>
    </row>
    <row r="10" spans="2:2" ht="15" customHeight="1"/>
  </sheetData>
  <sheetProtection sheet="1" objects="1" scenarios="1"/>
  <pageMargins left="0.75" right="0.75" top="1" bottom="1"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outlinePr summaryBelow="0" summaryRight="0"/>
  </sheetPr>
  <dimension ref="A1:XFC44"/>
  <sheetViews>
    <sheetView showGridLines="0" topLeftCell="B1" workbookViewId="0">
      <pane ySplit="2" topLeftCell="A3" activePane="bottomLeft" state="frozen"/>
      <selection activeCell="B1" sqref="B1"/>
      <selection pane="bottomLeft" activeCell="B1" sqref="B1"/>
    </sheetView>
  </sheetViews>
  <sheetFormatPr defaultColWidth="0" defaultRowHeight="0" customHeight="1" zeroHeight="1"/>
  <cols>
    <col min="1" max="1" width="8" style="36" hidden="1" customWidth="1"/>
    <col min="2" max="3" width="8.09765625" customWidth="1"/>
    <col min="4" max="6" width="23.19921875" customWidth="1"/>
    <col min="7" max="9" width="15.59765625" customWidth="1"/>
    <col min="10" max="10" width="15.59765625" style="246" customWidth="1"/>
    <col min="11" max="11" width="7.59765625" customWidth="1"/>
    <col min="12" max="12" width="12.59765625" bestFit="1" customWidth="1"/>
    <col min="13" max="13" width="2.19921875" customWidth="1"/>
    <col min="14" max="16383" width="8.796875" hidden="1"/>
    <col min="16384" max="16384" width="4.59765625" hidden="1"/>
  </cols>
  <sheetData>
    <row r="1" spans="1:13" s="229" customFormat="1" ht="16.2">
      <c r="B1" s="255" t="s">
        <v>1164</v>
      </c>
      <c r="D1" s="227"/>
      <c r="E1" s="227"/>
      <c r="F1" s="227"/>
      <c r="G1" s="227"/>
      <c r="H1" s="227"/>
      <c r="I1" s="227"/>
      <c r="J1" s="227"/>
      <c r="K1" s="251"/>
      <c r="L1" s="251">
        <v>43959</v>
      </c>
    </row>
    <row r="2" spans="1:13"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1162</v>
      </c>
      <c r="D4" s="222"/>
      <c r="E4" s="222"/>
      <c r="F4" s="37"/>
      <c r="G4" s="37"/>
      <c r="H4" s="37"/>
      <c r="I4" s="37"/>
      <c r="J4" s="30"/>
      <c r="K4" s="30"/>
    </row>
    <row r="5" spans="1:13" s="281" customFormat="1" ht="19.2" thickBot="1">
      <c r="A5" s="227"/>
      <c r="B5" s="254"/>
      <c r="C5" s="110"/>
      <c r="D5" s="222"/>
      <c r="E5" s="222"/>
      <c r="F5" s="37"/>
      <c r="G5" s="37"/>
      <c r="H5" s="37"/>
      <c r="I5" s="37"/>
      <c r="J5" s="30"/>
      <c r="K5" s="30"/>
    </row>
    <row r="6" spans="1:13" ht="16.8" thickTop="1">
      <c r="A6" s="265" t="s">
        <v>1163</v>
      </c>
      <c r="B6" s="282" t="s">
        <v>378</v>
      </c>
      <c r="C6" s="235" t="s">
        <v>936</v>
      </c>
      <c r="D6" s="233"/>
      <c r="E6" s="233"/>
      <c r="F6" s="233"/>
      <c r="G6" s="233"/>
      <c r="H6" s="232"/>
      <c r="I6" s="232"/>
      <c r="J6" s="232"/>
      <c r="K6" s="232"/>
      <c r="L6" s="232"/>
    </row>
    <row r="7" spans="1:13" s="248" customFormat="1" ht="16.2">
      <c r="B7" s="307" t="s">
        <v>934</v>
      </c>
      <c r="C7" s="237" t="s">
        <v>937</v>
      </c>
      <c r="D7" s="236"/>
      <c r="E7" s="236"/>
      <c r="F7" s="236"/>
      <c r="G7" s="236"/>
      <c r="H7" s="236"/>
      <c r="I7" s="237"/>
      <c r="J7" s="246"/>
    </row>
    <row r="8" spans="1:13" ht="16.8" thickBot="1">
      <c r="B8" s="238"/>
      <c r="C8" s="237"/>
      <c r="D8" s="237"/>
      <c r="E8" s="237"/>
      <c r="F8" s="237"/>
      <c r="G8" s="237"/>
      <c r="H8" s="237"/>
      <c r="I8" s="237"/>
    </row>
    <row r="9" spans="1:13" ht="16.8" thickTop="1">
      <c r="B9" s="239"/>
      <c r="D9" s="285" t="s">
        <v>1161</v>
      </c>
      <c r="E9" s="240"/>
      <c r="F9" s="240"/>
      <c r="G9" s="240"/>
      <c r="H9" s="240"/>
      <c r="I9" s="240"/>
      <c r="J9" s="240"/>
    </row>
    <row r="10" spans="1:13" ht="30">
      <c r="B10" s="239"/>
      <c r="D10" s="520" t="s">
        <v>383</v>
      </c>
      <c r="E10" s="520" t="s">
        <v>384</v>
      </c>
      <c r="F10" s="520" t="s">
        <v>385</v>
      </c>
      <c r="G10" s="287" t="s">
        <v>379</v>
      </c>
      <c r="H10" s="287" t="s">
        <v>380</v>
      </c>
      <c r="I10" s="287" t="s">
        <v>381</v>
      </c>
      <c r="J10" s="288" t="s">
        <v>382</v>
      </c>
    </row>
    <row r="11" spans="1:13" ht="16.2">
      <c r="B11" s="239"/>
      <c r="D11" s="521"/>
      <c r="E11" s="521"/>
      <c r="F11" s="521"/>
      <c r="G11" s="291">
        <v>2018</v>
      </c>
      <c r="H11" s="291">
        <v>2019</v>
      </c>
      <c r="I11" s="291">
        <v>2019</v>
      </c>
      <c r="J11" s="290" t="s">
        <v>386</v>
      </c>
    </row>
    <row r="12" spans="1:13" ht="16.8" thickBot="1">
      <c r="B12" s="239"/>
      <c r="D12" s="284" t="s">
        <v>387</v>
      </c>
      <c r="E12" s="284" t="s">
        <v>1202</v>
      </c>
      <c r="F12" s="284" t="s">
        <v>1202</v>
      </c>
      <c r="G12" s="292" t="s">
        <v>972</v>
      </c>
      <c r="H12" s="418"/>
      <c r="I12" s="418"/>
      <c r="J12" s="418"/>
    </row>
    <row r="13" spans="1:13" ht="17.399999999999999" thickTop="1" thickBot="1">
      <c r="B13" s="239"/>
      <c r="D13" s="284" t="s">
        <v>388</v>
      </c>
      <c r="E13" s="284" t="s">
        <v>1202</v>
      </c>
      <c r="F13" s="284" t="s">
        <v>1202</v>
      </c>
      <c r="G13" s="293" t="s">
        <v>972</v>
      </c>
      <c r="H13" s="417"/>
      <c r="I13" s="418"/>
      <c r="J13" s="418"/>
    </row>
    <row r="14" spans="1:13" ht="16.8" thickTop="1">
      <c r="B14" s="239"/>
      <c r="D14" s="284" t="s">
        <v>389</v>
      </c>
      <c r="E14" s="284" t="s">
        <v>390</v>
      </c>
      <c r="F14" s="284" t="str">
        <f>Currency</f>
        <v>&lt;Currency&gt;</v>
      </c>
      <c r="G14" s="292" t="s">
        <v>972</v>
      </c>
      <c r="H14" s="418"/>
      <c r="I14" s="418"/>
      <c r="J14" s="418"/>
    </row>
    <row r="15" spans="1:13" ht="16.8" thickBot="1">
      <c r="B15" s="237"/>
      <c r="C15" s="237"/>
      <c r="D15" s="237"/>
      <c r="E15" s="237"/>
      <c r="F15" s="237"/>
      <c r="G15" s="237"/>
      <c r="H15" s="241"/>
      <c r="I15" s="237"/>
    </row>
    <row r="16" spans="1:13" ht="16.8" thickTop="1">
      <c r="B16" s="239"/>
      <c r="D16" s="285" t="s">
        <v>1160</v>
      </c>
      <c r="E16" s="240"/>
      <c r="F16" s="240"/>
      <c r="G16" s="240"/>
      <c r="H16" s="240"/>
      <c r="I16" s="240"/>
      <c r="J16" s="240"/>
    </row>
    <row r="17" spans="1:15" ht="30">
      <c r="B17" s="239"/>
      <c r="D17" s="520" t="s">
        <v>383</v>
      </c>
      <c r="E17" s="522" t="s">
        <v>385</v>
      </c>
      <c r="F17" s="523"/>
      <c r="G17" s="287" t="s">
        <v>379</v>
      </c>
      <c r="H17" s="287" t="s">
        <v>380</v>
      </c>
      <c r="I17" s="287" t="s">
        <v>381</v>
      </c>
      <c r="J17" s="288" t="s">
        <v>382</v>
      </c>
    </row>
    <row r="18" spans="1:15" ht="16.2">
      <c r="B18" s="239"/>
      <c r="D18" s="521"/>
      <c r="E18" s="524"/>
      <c r="F18" s="525"/>
      <c r="G18" s="291">
        <v>2018</v>
      </c>
      <c r="H18" s="291">
        <v>2019</v>
      </c>
      <c r="I18" s="291">
        <v>2019</v>
      </c>
      <c r="J18" s="290" t="s">
        <v>386</v>
      </c>
    </row>
    <row r="19" spans="1:15" ht="16.2">
      <c r="B19" s="239"/>
      <c r="D19" s="284" t="s">
        <v>391</v>
      </c>
      <c r="E19" s="526" t="str">
        <f>_xlfn.TEXTJOIN("/",TRUE,F12,Currency)</f>
        <v>Sector-specific/&lt;Currency&gt;</v>
      </c>
      <c r="F19" s="527"/>
      <c r="G19" s="292" t="s">
        <v>972</v>
      </c>
      <c r="H19" s="432" t="str">
        <f>IFERROR(Output/(GAV*1000000),"calculated")</f>
        <v>calculated</v>
      </c>
      <c r="I19" s="433"/>
      <c r="J19" s="433"/>
    </row>
    <row r="20" spans="1:15" ht="16.2">
      <c r="B20" s="239"/>
      <c r="D20" s="284" t="s">
        <v>392</v>
      </c>
      <c r="E20" s="526" t="str">
        <f>_xlfn.TEXTJOIN("/",TRUE,F13,Currency)</f>
        <v>Sector-specific/&lt;Currency&gt;</v>
      </c>
      <c r="F20" s="527"/>
      <c r="G20" s="292" t="s">
        <v>972</v>
      </c>
      <c r="H20" s="432" t="str">
        <f>IFERROR(Output/Revenue*1000000,"calculated")</f>
        <v>calculated</v>
      </c>
      <c r="I20" s="433"/>
      <c r="J20" s="433"/>
    </row>
    <row r="21" spans="1:15" ht="16.2">
      <c r="B21" s="239"/>
      <c r="D21" s="284" t="s">
        <v>393</v>
      </c>
      <c r="E21" s="526" t="str">
        <f>_xlfn.TEXTJOIN("/",TRUE,F14,Currency)</f>
        <v>&lt;Currency&gt;/&lt;Currency&gt;</v>
      </c>
      <c r="F21" s="527"/>
      <c r="G21" s="292" t="s">
        <v>972</v>
      </c>
      <c r="H21" s="432" t="str">
        <f>IFERROR(Impact_Value/GAV*1000000,"calculated")</f>
        <v>calculated</v>
      </c>
      <c r="I21" s="433"/>
      <c r="J21" s="433"/>
    </row>
    <row r="22" spans="1:15" ht="16.2">
      <c r="B22" s="239"/>
      <c r="D22" s="284" t="s">
        <v>394</v>
      </c>
      <c r="E22" s="526" t="str">
        <f>_xlfn.TEXTJOIN("/",TRUE,F14,Currency)</f>
        <v>&lt;Currency&gt;/&lt;Currency&gt;</v>
      </c>
      <c r="F22" s="527"/>
      <c r="G22" s="292" t="s">
        <v>972</v>
      </c>
      <c r="H22" s="432" t="str">
        <f>IFERROR(Impact_Value/Revenue*1000000,"calculated")</f>
        <v>calculated</v>
      </c>
      <c r="I22" s="433"/>
      <c r="J22" s="433"/>
    </row>
    <row r="23" spans="1:15" ht="16.2">
      <c r="B23" s="239"/>
      <c r="D23" s="284" t="s">
        <v>395</v>
      </c>
      <c r="E23" s="526" t="str">
        <f>_xlfn.TEXTJOIN("/",TRUE,F14,F13)</f>
        <v>&lt;Currency&gt;/Sector-specific</v>
      </c>
      <c r="F23" s="527"/>
      <c r="G23" s="292" t="s">
        <v>972</v>
      </c>
      <c r="H23" s="432" t="str">
        <f>IFERROR(Impact_Value/Output*1000000,"calculated")</f>
        <v>calculated</v>
      </c>
      <c r="I23" s="433"/>
      <c r="J23" s="433"/>
    </row>
    <row r="24" spans="1:15" s="223" customFormat="1" ht="16.2">
      <c r="B24" s="239"/>
      <c r="C24" s="237"/>
      <c r="D24" s="243"/>
      <c r="E24" s="243"/>
      <c r="F24" s="244"/>
      <c r="G24" s="245"/>
      <c r="H24" s="245"/>
      <c r="I24" s="245"/>
      <c r="J24" s="246"/>
    </row>
    <row r="25" spans="1:15" ht="16.2">
      <c r="B25" s="239"/>
      <c r="C25" s="286" t="s">
        <v>397</v>
      </c>
      <c r="D25" s="237"/>
      <c r="E25" s="237"/>
      <c r="F25" s="237"/>
      <c r="G25" s="237"/>
      <c r="H25" s="237"/>
      <c r="I25" s="237"/>
      <c r="K25" s="35"/>
      <c r="L25" s="35"/>
      <c r="M25" s="35"/>
      <c r="N25" s="35"/>
      <c r="O25" s="35"/>
    </row>
    <row r="26" spans="1:15" s="281" customFormat="1" ht="33" customHeight="1">
      <c r="B26" s="37"/>
      <c r="C26" s="438" t="s">
        <v>934</v>
      </c>
      <c r="D26" s="504" t="s">
        <v>1433</v>
      </c>
      <c r="E26" s="504"/>
      <c r="F26" s="504"/>
      <c r="G26" s="504"/>
      <c r="H26" s="504"/>
      <c r="I26" s="504"/>
      <c r="J26" s="246"/>
      <c r="K26" s="246"/>
      <c r="L26" s="143"/>
      <c r="M26" s="143"/>
    </row>
    <row r="27" spans="1:15" ht="16.2">
      <c r="A27" s="68"/>
      <c r="B27" s="239"/>
      <c r="D27" s="237" t="s">
        <v>1159</v>
      </c>
      <c r="E27" s="236"/>
      <c r="F27" s="236"/>
      <c r="G27" s="239"/>
      <c r="H27" s="236"/>
      <c r="I27" s="236"/>
      <c r="K27" s="121"/>
      <c r="L27" s="35"/>
      <c r="M27" s="35"/>
      <c r="N27" s="35"/>
      <c r="O27" s="35"/>
    </row>
    <row r="28" spans="1:15" ht="16.2">
      <c r="A28" s="68"/>
      <c r="B28" s="239"/>
      <c r="D28" s="528" t="s">
        <v>40</v>
      </c>
      <c r="E28" s="529"/>
      <c r="F28" s="529"/>
      <c r="G28" s="529"/>
      <c r="H28" s="529"/>
      <c r="I28" s="530"/>
      <c r="K28" s="121"/>
      <c r="L28" s="35"/>
      <c r="M28" s="35"/>
      <c r="N28" s="35"/>
      <c r="O28" s="35"/>
    </row>
    <row r="29" spans="1:15" ht="16.2">
      <c r="A29" s="68"/>
      <c r="B29" s="239"/>
      <c r="D29" s="531"/>
      <c r="E29" s="532"/>
      <c r="F29" s="532"/>
      <c r="G29" s="532"/>
      <c r="H29" s="532"/>
      <c r="I29" s="533"/>
      <c r="K29" s="121"/>
      <c r="L29" s="35"/>
      <c r="M29" s="35"/>
      <c r="N29" s="35"/>
      <c r="O29" s="35"/>
    </row>
    <row r="30" spans="1:15" ht="16.2">
      <c r="A30" s="68"/>
      <c r="B30" s="239"/>
      <c r="C30" s="237"/>
      <c r="K30" s="121"/>
      <c r="L30" s="35"/>
      <c r="M30" s="35"/>
      <c r="N30" s="35"/>
      <c r="O30" s="35"/>
    </row>
    <row r="31" spans="1:15" s="281" customFormat="1" ht="16.2">
      <c r="A31" s="222"/>
      <c r="B31" s="227"/>
      <c r="C31" s="264" t="s">
        <v>35</v>
      </c>
      <c r="D31" s="222"/>
      <c r="E31" s="222"/>
      <c r="F31" s="222"/>
      <c r="G31" s="222"/>
      <c r="I31" s="227"/>
      <c r="J31" s="227"/>
      <c r="K31" s="227"/>
      <c r="L31" s="227"/>
    </row>
    <row r="32" spans="1:15" s="281" customFormat="1" ht="16.2">
      <c r="A32" s="222"/>
      <c r="B32" s="227"/>
      <c r="C32" s="498" t="s">
        <v>40</v>
      </c>
      <c r="D32" s="499"/>
      <c r="E32" s="499"/>
      <c r="F32" s="499"/>
      <c r="G32" s="499"/>
      <c r="H32" s="499"/>
      <c r="I32" s="499"/>
      <c r="J32" s="499"/>
      <c r="K32" s="499"/>
      <c r="L32" s="500"/>
    </row>
    <row r="33" spans="1:12" s="281" customFormat="1" ht="16.2">
      <c r="A33" s="222"/>
      <c r="B33" s="227"/>
      <c r="C33" s="501"/>
      <c r="D33" s="502"/>
      <c r="E33" s="502"/>
      <c r="F33" s="502"/>
      <c r="G33" s="502"/>
      <c r="H33" s="502"/>
      <c r="I33" s="502"/>
      <c r="J33" s="502"/>
      <c r="K33" s="502"/>
      <c r="L33" s="503"/>
    </row>
    <row r="34" spans="1:12" ht="15" customHeight="1">
      <c r="A34" s="68"/>
      <c r="B34" s="68"/>
      <c r="C34" s="68"/>
      <c r="D34" s="68"/>
      <c r="E34" s="68"/>
      <c r="F34" s="68"/>
      <c r="G34" s="68"/>
      <c r="H34" s="137"/>
      <c r="I34" s="68"/>
      <c r="J34" s="182"/>
      <c r="K34" s="68"/>
    </row>
    <row r="35" spans="1:12" ht="15" hidden="1" customHeight="1">
      <c r="A35" s="68"/>
      <c r="B35" s="68"/>
      <c r="C35" s="68"/>
      <c r="D35" s="68"/>
      <c r="E35" s="68"/>
      <c r="F35" s="68"/>
      <c r="G35" s="68"/>
      <c r="H35" s="137"/>
      <c r="I35" s="68"/>
      <c r="J35" s="182"/>
      <c r="K35" s="68"/>
    </row>
    <row r="36" spans="1:12" ht="15" hidden="1" customHeight="1">
      <c r="A36" s="68"/>
      <c r="B36" s="68"/>
      <c r="C36" s="68"/>
      <c r="D36" s="68"/>
      <c r="E36" s="68"/>
      <c r="F36" s="68"/>
      <c r="G36" s="68"/>
      <c r="H36" s="98"/>
      <c r="I36" s="68"/>
      <c r="J36" s="182"/>
      <c r="K36" s="68"/>
    </row>
    <row r="37" spans="1:12" ht="15" hidden="1" customHeight="1">
      <c r="A37" s="68"/>
      <c r="B37" s="68"/>
      <c r="C37" s="68"/>
      <c r="D37" s="68"/>
      <c r="E37" s="68"/>
      <c r="F37" s="68"/>
      <c r="G37" s="68"/>
      <c r="H37" s="98"/>
      <c r="I37" s="68"/>
      <c r="J37" s="182"/>
      <c r="K37" s="68"/>
    </row>
    <row r="38" spans="1:12" ht="15" hidden="1" customHeight="1">
      <c r="B38" s="134"/>
      <c r="C38" s="134"/>
      <c r="D38" s="134"/>
      <c r="E38" s="134"/>
      <c r="F38" s="134"/>
      <c r="G38" s="134"/>
      <c r="H38" s="98"/>
    </row>
    <row r="39" spans="1:12" ht="15" hidden="1" customHeight="1">
      <c r="A39" s="126"/>
      <c r="B39" s="135"/>
      <c r="C39" s="135"/>
      <c r="D39" s="136"/>
      <c r="E39" s="135"/>
      <c r="F39" s="135"/>
      <c r="G39" s="135"/>
    </row>
    <row r="40" spans="1:12" ht="16.95" hidden="1" customHeight="1">
      <c r="A40" s="126"/>
    </row>
    <row r="41" spans="1:12" ht="15" hidden="1" customHeight="1">
      <c r="A41" s="126"/>
    </row>
    <row r="42" spans="1:12" ht="15" hidden="1" customHeight="1">
      <c r="A42" s="126"/>
    </row>
    <row r="43" spans="1:12" ht="15" hidden="1" customHeight="1">
      <c r="A43" s="126"/>
    </row>
    <row r="44" spans="1:12" ht="0" hidden="1" customHeight="1"/>
  </sheetData>
  <sheetProtection sheet="1" objects="1" scenarios="1" insertRows="0" insertHyperlinks="0"/>
  <mergeCells count="13">
    <mergeCell ref="C32:L33"/>
    <mergeCell ref="F10:F11"/>
    <mergeCell ref="E17:F18"/>
    <mergeCell ref="E19:F19"/>
    <mergeCell ref="E20:F20"/>
    <mergeCell ref="D26:I26"/>
    <mergeCell ref="D10:D11"/>
    <mergeCell ref="D17:D18"/>
    <mergeCell ref="E21:F21"/>
    <mergeCell ref="E22:F22"/>
    <mergeCell ref="E23:F23"/>
    <mergeCell ref="D28:I29"/>
    <mergeCell ref="E10:E11"/>
  </mergeCells>
  <conditionalFormatting sqref="D8:G8 D15:G15">
    <cfRule type="expression" dxfId="1551" priority="1182" stopIfTrue="1">
      <formula>AND(NE(#REF!,"#"),NE(D8,""),NE(COUNTA($B8:C8),0))</formula>
    </cfRule>
  </conditionalFormatting>
  <conditionalFormatting sqref="H8 H15">
    <cfRule type="expression" dxfId="1550" priority="1183" stopIfTrue="1">
      <formula>AND(NE(#REF!,"#"),NE($H8,""),OR(COUNTBLANK($C8:$G8)=5,NE($B8,""),IFERROR(VLOOKUP($H8,INDIRECT("VariableTypes!A2:A"),1,FALSE),TRUE)))</formula>
    </cfRule>
  </conditionalFormatting>
  <conditionalFormatting sqref="I15 I7:I8">
    <cfRule type="expression" dxfId="1549" priority="1184" stopIfTrue="1">
      <formula>AND(NE(#REF!,"#"),NE($I7,""),NOT(IFERROR(VLOOKUP($H7,INDIRECT("VariableTypes!$A$2:$D"),4,FALSE),FALSE)))</formula>
    </cfRule>
  </conditionalFormatting>
  <conditionalFormatting sqref="H8 H6 H15">
    <cfRule type="expression" dxfId="1548" priority="1186" stopIfTrue="1">
      <formula>AND(NE(#REF!,"#"),COUNTBLANK($C6:$G6)&lt;5,ISBLANK($B6))</formula>
    </cfRule>
  </conditionalFormatting>
  <conditionalFormatting sqref="I15 I7:I8">
    <cfRule type="expression" dxfId="1547" priority="1187" stopIfTrue="1">
      <formula>AND(NE(#REF!,"#"),IFERROR(VLOOKUP($H7,INDIRECT("VariableTypes!$A$2:$D"),4,FALSE),FALSE))</formula>
    </cfRule>
  </conditionalFormatting>
  <conditionalFormatting sqref="H6">
    <cfRule type="expression" dxfId="1546" priority="81" stopIfTrue="1">
      <formula>AND(NE(#REF!,"#"),NE($H6,""),OR(COUNTBLANK($C6:$G6)=5,NE($B6,""),IFERROR(VLOOKUP($H6,INDIRECT("VariableTypes!A2:A"),1,FALSE),TRUE)))</formula>
    </cfRule>
  </conditionalFormatting>
  <conditionalFormatting sqref="I6:L6">
    <cfRule type="expression" dxfId="1545" priority="82" stopIfTrue="1">
      <formula>AND(NE(#REF!,"#"),NE($I6,""),NOT(IFERROR(VLOOKUP($H6,INDIRECT("VariableTypes!$A$2:$D"),4,FALSE),FALSE)))</formula>
    </cfRule>
  </conditionalFormatting>
  <conditionalFormatting sqref="I6:L6">
    <cfRule type="expression" dxfId="1544" priority="84" stopIfTrue="1">
      <formula>AND(NE(#REF!,"#"),IFERROR(VLOOKUP($H6,INDIRECT("VariableTypes!$A$2:$D"),4,FALSE),FALSE))</formula>
    </cfRule>
  </conditionalFormatting>
  <conditionalFormatting sqref="D6:G6">
    <cfRule type="expression" dxfId="1543" priority="75" stopIfTrue="1">
      <formula>AND(NE(#REF!,"#"),NE(D6,""),NE(COUNTA($A6:C6),0))</formula>
    </cfRule>
  </conditionalFormatting>
  <conditionalFormatting sqref="G6">
    <cfRule type="expression" dxfId="1542" priority="76" stopIfTrue="1">
      <formula>AND(NE(#REF!,"#"),COUNTBLANK($C6:$F6)&lt;5,ISBLANK($A6))</formula>
    </cfRule>
  </conditionalFormatting>
  <conditionalFormatting sqref="G6">
    <cfRule type="expression" dxfId="1541" priority="77" stopIfTrue="1">
      <formula>AND(NE(#REF!,"#"),NE($G6,""),OR(COUNTBLANK($C6:$F6)=5,NE($A6,""),IFERROR(VLOOKUP($G6,INDIRECT("VariableTypes!A2:A"),1,FALSE),TRUE)))</formula>
    </cfRule>
  </conditionalFormatting>
  <conditionalFormatting sqref="D39:G39">
    <cfRule type="expression" dxfId="1540" priority="62" stopIfTrue="1">
      <formula>AND(NE(#REF!,"#"),NE(D39,""),NE(COUNTA($B39:C39),0))</formula>
    </cfRule>
  </conditionalFormatting>
  <conditionalFormatting sqref="F25:H25">
    <cfRule type="expression" dxfId="1539" priority="5447" stopIfTrue="1">
      <formula>AND(NE(#REF!,"#"),NE(F25,""),NE(COUNTA($C25:E25),0))</formula>
    </cfRule>
  </conditionalFormatting>
  <conditionalFormatting sqref="F24">
    <cfRule type="expression" dxfId="1538" priority="5497" stopIfTrue="1">
      <formula>AND(NE(#REF!,"#"),NE(F24,""),NE(COUNTA($C24:D24),0))</formula>
    </cfRule>
  </conditionalFormatting>
  <conditionalFormatting sqref="J15 J8 J24:J25">
    <cfRule type="expression" dxfId="1537" priority="5547" stopIfTrue="1">
      <formula>AND(NE(#REF!,"#"),NE($J8,""),NOT(IFERROR(VLOOKUP($H8,INDIRECT("VariableTypes!$A$2:$E"),5,FALSE),FALSE)),OR($C8="",#REF!=""))</formula>
    </cfRule>
  </conditionalFormatting>
  <conditionalFormatting sqref="J15 J8 J24:J25">
    <cfRule type="expression" dxfId="1536" priority="5549" stopIfTrue="1">
      <formula>AND(NE(#REF!,"#"),OR(IFERROR(VLOOKUP($H8,INDIRECT("VariableTypes!$A$2:$E"),5,FALSE),FALSE),AND(NE($C8,""),NE(#REF!,""))))</formula>
    </cfRule>
  </conditionalFormatting>
  <conditionalFormatting sqref="J30">
    <cfRule type="expression" dxfId="1535" priority="8659" stopIfTrue="1">
      <formula>AND(NE(#REF!,"#"),NE($J30,""),NOT(IFERROR(VLOOKUP(#REF!,INDIRECT("VariableTypes!$A$2:$E"),5,FALSE),FALSE)),OR($C30="",#REF!=""))</formula>
    </cfRule>
  </conditionalFormatting>
  <conditionalFormatting sqref="J30">
    <cfRule type="expression" dxfId="1534" priority="8662" stopIfTrue="1">
      <formula>AND(NE(#REF!,"#"),OR(IFERROR(VLOOKUP(#REF!,INDIRECT("VariableTypes!$A$2:$E"),5,FALSE),FALSE),AND(NE($C30,""),NE(#REF!,""))))</formula>
    </cfRule>
  </conditionalFormatting>
  <conditionalFormatting sqref="F27 H27:I27 G11:J11 G12:G14 H18:J18 E9:H9 E16:H16">
    <cfRule type="expression" dxfId="1533" priority="8672" stopIfTrue="1">
      <formula>AND(NE(#REF!,"#"),NE(E9,""),NE(COUNTA($D9:D9),0))</formula>
    </cfRule>
  </conditionalFormatting>
  <conditionalFormatting sqref="D27">
    <cfRule type="expression" dxfId="1532" priority="8681" stopIfTrue="1">
      <formula>AND(NE(#REF!,"#"),NE(D27,""),NE(COUNTA($D27:F27),0))</formula>
    </cfRule>
  </conditionalFormatting>
  <conditionalFormatting sqref="J27:J29">
    <cfRule type="expression" dxfId="1531" priority="8691" stopIfTrue="1">
      <formula>AND(NE(#REF!,"#"),NE($J27,""),NOT(IFERROR(VLOOKUP($I27,INDIRECT("VariableTypes!$A$2:$E"),5,FALSE),FALSE)),OR($D27="",#REF!=""))</formula>
    </cfRule>
  </conditionalFormatting>
  <conditionalFormatting sqref="J27:J29">
    <cfRule type="expression" dxfId="1530" priority="8692" stopIfTrue="1">
      <formula>AND(NE(#REF!,"#"),OR(IFERROR(VLOOKUP($I27,INDIRECT("VariableTypes!$A$2:$E"),5,FALSE),FALSE),AND(NE($D27,""),NE(#REF!,""))))</formula>
    </cfRule>
  </conditionalFormatting>
  <conditionalFormatting sqref="E12:E14 F12:F13">
    <cfRule type="expression" dxfId="1529" priority="8715" stopIfTrue="1">
      <formula>AND(NE($A12,"#"),NE(E12,""),NE(COUNTA(A12:$G12),0))</formula>
    </cfRule>
  </conditionalFormatting>
  <conditionalFormatting sqref="J7">
    <cfRule type="expression" dxfId="1528" priority="9900" stopIfTrue="1">
      <formula>AND(NE(#REF!,"#"),NE($J7,""),NOT(IFERROR(VLOOKUP($H7,INDIRECT("VariableTypes!$A$2:$E"),5,FALSE),FALSE)),OR(#REF!="",#REF!=""))</formula>
    </cfRule>
  </conditionalFormatting>
  <conditionalFormatting sqref="J7">
    <cfRule type="expression" dxfId="1527" priority="9903" stopIfTrue="1">
      <formula>AND(NE(#REF!,"#"),OR(IFERROR(VLOOKUP($H7,INDIRECT("VariableTypes!$A$2:$E"),5,FALSE),FALSE),AND(NE(#REF!,""),NE(#REF!,""))))</formula>
    </cfRule>
  </conditionalFormatting>
  <conditionalFormatting sqref="A31:A33">
    <cfRule type="cellIs" dxfId="1526" priority="25" stopIfTrue="1" operator="equal">
      <formula>"include_in_docs"</formula>
    </cfRule>
  </conditionalFormatting>
  <conditionalFormatting sqref="L31">
    <cfRule type="expression" dxfId="1525" priority="26" stopIfTrue="1">
      <formula>AND(NE(#REF!,"#"),NE(L31,""),NE(COUNTA($C31:H31),0))</formula>
    </cfRule>
  </conditionalFormatting>
  <conditionalFormatting sqref="L31">
    <cfRule type="expression" dxfId="1524" priority="27" stopIfTrue="1">
      <formula>AND(NE(#REF!,"#"),COUNTBLANK($C31:$F31)&lt;5,ISBLANK(#REF!))</formula>
    </cfRule>
  </conditionalFormatting>
  <conditionalFormatting sqref="L31">
    <cfRule type="expression" dxfId="1523" priority="28" stopIfTrue="1">
      <formula>AND(NE(#REF!,"#"),NE($G31,""),OR(COUNTBLANK($C31:$F31)=5,NE(#REF!,""),IFERROR(VLOOKUP($G31,INDIRECT("VariableTypes!A2:A"),1,FALSE),TRUE)))</formula>
    </cfRule>
  </conditionalFormatting>
  <conditionalFormatting sqref="D31:G31">
    <cfRule type="expression" dxfId="1522" priority="29" stopIfTrue="1">
      <formula>AND(NE(#REF!,"#"),NE(D31,""),NE(COUNTA($C31:C31),0))</formula>
    </cfRule>
  </conditionalFormatting>
  <conditionalFormatting sqref="D3:G3">
    <cfRule type="expression" dxfId="1521" priority="7" stopIfTrue="1">
      <formula>AND(NE(#REF!,"#"),NE(D3,""),NE(COUNTA($B3:C3),0))</formula>
    </cfRule>
  </conditionalFormatting>
  <conditionalFormatting sqref="H3 H5">
    <cfRule type="expression" dxfId="1520" priority="8" stopIfTrue="1">
      <formula>AND(NE(#REF!,"#"),NE($H3,""),OR(COUNTBLANK($C3:$G3)=5,NE($B3,""),IFERROR(VLOOKUP($H3,INDIRECT("VariableTypes!A2:A"),1,FALSE),TRUE)))</formula>
    </cfRule>
  </conditionalFormatting>
  <conditionalFormatting sqref="I3:I5">
    <cfRule type="expression" dxfId="1519" priority="9" stopIfTrue="1">
      <formula>AND(NE(#REF!,"#"),NE($I3,""),NOT(IFERROR(VLOOKUP($H3,INDIRECT("VariableTypes!$A$2:$D"),4,FALSE),FALSE)))</formula>
    </cfRule>
  </conditionalFormatting>
  <conditionalFormatting sqref="J3:K3 J5:K5">
    <cfRule type="expression" dxfId="1518" priority="10" stopIfTrue="1">
      <formula>AND(NE(#REF!,"#"),NE($J3,""),NOT(IFERROR(VLOOKUP($H3,INDIRECT("VariableTypes!$A$2:$E"),5,FALSE),FALSE)),OR($B3="",$C3=""))</formula>
    </cfRule>
  </conditionalFormatting>
  <conditionalFormatting sqref="H3 H5">
    <cfRule type="expression" dxfId="1517" priority="11" stopIfTrue="1">
      <formula>AND(NE(#REF!,"#"),COUNTBLANK($C3:$G3)&lt;5,ISBLANK($B3))</formula>
    </cfRule>
  </conditionalFormatting>
  <conditionalFormatting sqref="I3:I5">
    <cfRule type="expression" dxfId="1516" priority="12" stopIfTrue="1">
      <formula>AND(NE(#REF!,"#"),IFERROR(VLOOKUP($H3,INDIRECT("VariableTypes!$A$2:$D"),4,FALSE),FALSE))</formula>
    </cfRule>
  </conditionalFormatting>
  <conditionalFormatting sqref="J3:K3 J5:K5">
    <cfRule type="expression" dxfId="1515" priority="13" stopIfTrue="1">
      <formula>AND(NE(#REF!,"#"),OR(IFERROR(VLOOKUP($H3,INDIRECT("VariableTypes!$A$2:$E"),5,FALSE),FALSE),AND(NE($B3,""),NE($C3,""))))</formula>
    </cfRule>
  </conditionalFormatting>
  <conditionalFormatting sqref="F4:G5">
    <cfRule type="expression" dxfId="1514" priority="14" stopIfTrue="1">
      <formula>AND(NE(#REF!,"#"),NE(F4,""),NE(COUNTA($C4:E4),0))</formula>
    </cfRule>
  </conditionalFormatting>
  <conditionalFormatting sqref="H4">
    <cfRule type="expression" dxfId="1513" priority="15" stopIfTrue="1">
      <formula>AND(NE(#REF!,"#"),NE($H4,""),OR(COUNTBLANK($C4:$G4)=5,NE($C4,""),IFERROR(VLOOKUP($H4,INDIRECT("VariableTypes!A2:A"),1,FALSE),TRUE)))</formula>
    </cfRule>
  </conditionalFormatting>
  <conditionalFormatting sqref="J4:K4">
    <cfRule type="expression" dxfId="1512" priority="16" stopIfTrue="1">
      <formula>AND(NE(#REF!,"#"),NE($J4,""),NOT(IFERROR(VLOOKUP($H4,INDIRECT("VariableTypes!$A$2:$E"),5,FALSE),FALSE)),OR($C4="",#REF!=""))</formula>
    </cfRule>
  </conditionalFormatting>
  <conditionalFormatting sqref="H4">
    <cfRule type="expression" dxfId="1511" priority="17" stopIfTrue="1">
      <formula>AND(NE(#REF!,"#"),COUNTBLANK($C4:$G4)&lt;5,ISBLANK($C4))</formula>
    </cfRule>
  </conditionalFormatting>
  <conditionalFormatting sqref="J4:K4">
    <cfRule type="expression" dxfId="1510" priority="18" stopIfTrue="1">
      <formula>AND(NE(#REF!,"#"),OR(IFERROR(VLOOKUP($H4,INDIRECT("VariableTypes!$A$2:$E"),5,FALSE),FALSE),AND(NE($C4,""),NE(#REF!,""))))</formula>
    </cfRule>
  </conditionalFormatting>
  <conditionalFormatting sqref="D4:E5">
    <cfRule type="expression" dxfId="1509" priority="19" stopIfTrue="1">
      <formula>AND(NE(#REF!,"#"),NE(D4,""),NE(COUNTA($C4:C4),0))</formula>
    </cfRule>
  </conditionalFormatting>
  <conditionalFormatting sqref="J26:K26">
    <cfRule type="expression" dxfId="1508" priority="5" stopIfTrue="1">
      <formula>AND(NE(#REF!,"#"),NE($J26,""),NOT(IFERROR(VLOOKUP($H26,INDIRECT("VariableTypes!$A$2:$E"),5,FALSE),FALSE)),OR(#REF!="",#REF!=""))</formula>
    </cfRule>
  </conditionalFormatting>
  <conditionalFormatting sqref="J26:K26">
    <cfRule type="expression" dxfId="1507" priority="6" stopIfTrue="1">
      <formula>AND(NE(#REF!,"#"),OR(IFERROR(VLOOKUP($H26,INDIRECT("VariableTypes!$A$2:$E"),5,FALSE),FALSE),AND(NE(#REF!,""),NE(#REF!,""))))</formula>
    </cfRule>
  </conditionalFormatting>
  <conditionalFormatting sqref="F10">
    <cfRule type="expression" dxfId="1506" priority="11649" stopIfTrue="1">
      <formula>AND(NE(#REF!,"#"),NE(F10,""),NE(COUNTA($D11:E11),0))</formula>
    </cfRule>
  </conditionalFormatting>
  <conditionalFormatting sqref="F14">
    <cfRule type="expression" dxfId="1505" priority="11651" stopIfTrue="1">
      <formula>AND(NE($A14,"#"),NE(F14,""),NE(COUNTA(D14:$G14),0))</formula>
    </cfRule>
  </conditionalFormatting>
  <conditionalFormatting sqref="H12:J14 I19:J23">
    <cfRule type="expression" dxfId="1504" priority="11654" stopIfTrue="1">
      <formula>AND(NE(#REF!,"#"),NE(H12,""),NE(COUNTA($D12:G12),0))</formula>
    </cfRule>
  </conditionalFormatting>
  <conditionalFormatting sqref="D12:D14">
    <cfRule type="expression" dxfId="1503" priority="3" stopIfTrue="1">
      <formula>AND(NE($A12,"#"),NE(D12,""),NE(COUNTA($G12:XFD12),0))</formula>
    </cfRule>
  </conditionalFormatting>
  <conditionalFormatting sqref="G18:G23">
    <cfRule type="expression" dxfId="1502" priority="11657" stopIfTrue="1">
      <formula>AND(NE(#REF!,"#"),NE(G18,""),NE(COUNTA($D18:E18),0))</formula>
    </cfRule>
  </conditionalFormatting>
  <conditionalFormatting sqref="E17">
    <cfRule type="expression" dxfId="1501" priority="11658" stopIfTrue="1">
      <formula>AND(NE(#REF!,"#"),NE(E17,""),NE(COUNTA($D18:D18),0))</formula>
    </cfRule>
  </conditionalFormatting>
  <conditionalFormatting sqref="H34:H35">
    <cfRule type="expression" dxfId="1500" priority="11659" stopIfTrue="1">
      <formula>AND(NE(#REF!,"#"),COUNTBLANK($E19:$J19)&lt;5,ISBLANK($D19))</formula>
    </cfRule>
  </conditionalFormatting>
  <conditionalFormatting sqref="H34:H35">
    <cfRule type="expression" dxfId="1499" priority="11660" stopIfTrue="1">
      <formula>AND(NE(#REF!,"#"),NE($H34,""),OR(COUNTBLANK($E19:$J19)=5,NE($D19,""),IFERROR(VLOOKUP($H34,INDIRECT("VariableTypes!A2:A"),1,FALSE),TRUE)))</formula>
    </cfRule>
  </conditionalFormatting>
  <conditionalFormatting sqref="D19:D21">
    <cfRule type="expression" dxfId="1498" priority="2" stopIfTrue="1">
      <formula>AND(NE($A19,"#"),NE(D19,""),NE(COUNTA($G19:XFD19),0))</formula>
    </cfRule>
  </conditionalFormatting>
  <conditionalFormatting sqref="D22:D23">
    <cfRule type="expression" dxfId="1497" priority="1" stopIfTrue="1">
      <formula>AND(NE($A22,"#"),NE(D22,""),NE(COUNTA($G22:XFD22),0))</formula>
    </cfRule>
  </conditionalFormatting>
  <conditionalFormatting sqref="I9:J9 I16:J16">
    <cfRule type="expression" dxfId="1496" priority="11663" stopIfTrue="1">
      <formula>AND(NE(#REF!,"#"),NE($I9,""),OR(COUNTBLANK($D9:$H9)=5,NE($D9,""),IFERROR(VLOOKUP($I9,INDIRECT("VariableTypes!A2:A"),1,FALSE),TRUE)))</formula>
    </cfRule>
  </conditionalFormatting>
  <conditionalFormatting sqref="I9:J9 I16:J16">
    <cfRule type="expression" dxfId="1495" priority="11665" stopIfTrue="1">
      <formula>AND(NE(#REF!,"#"),COUNTBLANK($D9:$H9)&lt;5,ISBLANK($D9))</formula>
    </cfRule>
  </conditionalFormatting>
  <conditionalFormatting sqref="D9 D16">
    <cfRule type="expression" dxfId="1494" priority="11667" stopIfTrue="1">
      <formula>AND(NE(#REF!,"#"),NE(D9,""),NE(COUNTA(A9:$D9),0))</formula>
    </cfRule>
  </conditionalFormatting>
  <dataValidations count="5">
    <dataValidation type="list" allowBlank="1" showInputMessage="1" showErrorMessage="1" sqref="B7 C26" xr:uid="{6580F1D4-21DD-4C5D-AE51-8071B81F3A1D}">
      <formula1>Yesnolist</formula1>
    </dataValidation>
    <dataValidation type="decimal" operator="greaterThan" allowBlank="1" showInputMessage="1" showErrorMessage="1" error="Enter a value greater than 0. " promptTitle="Mandatory metric" prompt="A value must be provided for this metric to complete the indicator. " sqref="H13" xr:uid="{9D4F07FB-24EC-4380-B90D-A9C90CFED181}">
      <formula1>0</formula1>
    </dataValidation>
    <dataValidation type="whole" operator="greaterThan" allowBlank="1" showInputMessage="1" showErrorMessage="1" error="Value must be a year beyond 2019." promptTitle="Enter year" prompt="Enter the year for which the target is set. The year should be any time after 2019. " sqref="J11 J18" xr:uid="{27D4077E-204B-4EEB-8BEA-8E3FA8C94952}">
      <formula1>2019</formula1>
    </dataValidation>
    <dataValidation type="decimal" operator="greaterThanOrEqual" allowBlank="1" showInputMessage="1" showErrorMessage="1" error="Enter a value greater than or equal to 0. " sqref="H12:J12 H14:J14 I13:J13 I19:J23" xr:uid="{1457DFA7-6413-4DD6-B40A-5C5DA25EA366}">
      <formula1>0</formula1>
    </dataValidation>
    <dataValidation allowBlank="1" showInputMessage="1" showErrorMessage="1" promptTitle="Calculated metric" prompt="This metric is calculated automatically." sqref="H19:H23" xr:uid="{75FB4FCC-AF1D-43E5-975B-BF0CF2A48E33}"/>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outlinePr summaryBelow="0" summaryRight="0"/>
  </sheetPr>
  <dimension ref="A1:XEZ126"/>
  <sheetViews>
    <sheetView showGridLines="0" topLeftCell="B1" zoomScaleNormal="100" workbookViewId="0">
      <pane ySplit="2" topLeftCell="A3" activePane="bottomLeft" state="frozen"/>
      <selection activeCell="B1" sqref="B1"/>
      <selection pane="bottomLeft" activeCell="B1" sqref="B1"/>
    </sheetView>
  </sheetViews>
  <sheetFormatPr defaultColWidth="0" defaultRowHeight="15" customHeight="1" zeroHeight="1"/>
  <cols>
    <col min="1" max="1" width="8.09765625" style="126" hidden="1" customWidth="1"/>
    <col min="2" max="3" width="8.09765625" customWidth="1"/>
    <col min="4" max="4" width="36" customWidth="1"/>
    <col min="5" max="5" width="18" customWidth="1"/>
    <col min="6" max="9" width="15.59765625" customWidth="1"/>
    <col min="10" max="11" width="8.09765625" style="154" customWidth="1"/>
    <col min="12" max="12" width="12.59765625" customWidth="1"/>
    <col min="13" max="13" width="2.19921875" customWidth="1"/>
    <col min="16381"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ht="16.2">
      <c r="B3" s="10"/>
      <c r="C3" s="237"/>
      <c r="D3" s="1"/>
      <c r="E3" s="1"/>
      <c r="F3" s="1"/>
      <c r="G3" s="1"/>
      <c r="H3" s="1"/>
      <c r="I3" s="1"/>
      <c r="J3" s="30"/>
      <c r="K3" s="30"/>
    </row>
    <row r="4" spans="1:13" ht="18.600000000000001">
      <c r="A4" s="127"/>
      <c r="C4" s="234" t="s">
        <v>399</v>
      </c>
      <c r="D4" s="128"/>
      <c r="E4" s="128"/>
      <c r="F4" s="1"/>
      <c r="G4" s="1"/>
      <c r="H4" s="1"/>
      <c r="I4" s="1"/>
      <c r="J4" s="30"/>
      <c r="K4" s="30"/>
    </row>
    <row r="5" spans="1:13" s="248" customFormat="1" ht="19.2" thickBot="1">
      <c r="A5" s="227"/>
      <c r="B5" s="254"/>
      <c r="C5" s="110"/>
      <c r="D5" s="222"/>
      <c r="E5" s="222"/>
      <c r="F5" s="37"/>
      <c r="G5" s="37"/>
      <c r="H5" s="37"/>
      <c r="I5" s="37"/>
      <c r="J5" s="30"/>
      <c r="K5" s="30"/>
    </row>
    <row r="6" spans="1:13" ht="16.8" thickTop="1">
      <c r="A6" s="265" t="s">
        <v>401</v>
      </c>
      <c r="B6" s="282" t="s">
        <v>400</v>
      </c>
      <c r="C6" s="235" t="s">
        <v>16</v>
      </c>
      <c r="D6" s="233"/>
      <c r="E6" s="233"/>
      <c r="F6" s="233"/>
      <c r="G6" s="233"/>
      <c r="H6" s="232"/>
      <c r="I6" s="232"/>
      <c r="J6" s="232"/>
      <c r="K6" s="232"/>
      <c r="L6" s="232"/>
    </row>
    <row r="7" spans="1:13" s="248" customFormat="1" ht="16.2">
      <c r="A7" s="265"/>
      <c r="B7" s="307" t="s">
        <v>934</v>
      </c>
      <c r="C7" s="237" t="s">
        <v>983</v>
      </c>
      <c r="J7" s="30"/>
      <c r="K7" s="30"/>
    </row>
    <row r="8" spans="1:13" ht="16.2">
      <c r="B8" s="17"/>
      <c r="C8" s="306" t="s">
        <v>934</v>
      </c>
      <c r="D8" s="222" t="s">
        <v>402</v>
      </c>
      <c r="E8" s="2"/>
      <c r="F8" s="2"/>
      <c r="G8" s="2"/>
      <c r="H8" s="20"/>
      <c r="I8" s="2"/>
      <c r="J8" s="30"/>
      <c r="K8" s="30"/>
    </row>
    <row r="9" spans="1:13" s="248" customFormat="1" ht="16.8" thickBot="1">
      <c r="B9" s="17"/>
      <c r="D9" s="269"/>
      <c r="H9" s="20"/>
      <c r="J9" s="30"/>
      <c r="K9" s="30"/>
    </row>
    <row r="10" spans="1:13" ht="16.8" thickTop="1">
      <c r="B10" s="17"/>
      <c r="D10" s="285" t="s">
        <v>406</v>
      </c>
      <c r="E10" s="240"/>
      <c r="F10" s="240"/>
      <c r="G10" s="240"/>
      <c r="H10" s="240"/>
      <c r="I10" s="240"/>
      <c r="J10" s="30"/>
      <c r="K10" s="30"/>
    </row>
    <row r="11" spans="1:13" ht="30">
      <c r="D11" s="536" t="s">
        <v>944</v>
      </c>
      <c r="E11" s="534" t="s">
        <v>385</v>
      </c>
      <c r="F11" s="287" t="s">
        <v>379</v>
      </c>
      <c r="G11" s="287" t="s">
        <v>380</v>
      </c>
      <c r="H11" s="287" t="s">
        <v>381</v>
      </c>
      <c r="I11" s="288" t="s">
        <v>382</v>
      </c>
      <c r="J11" s="30"/>
      <c r="K11" s="30"/>
    </row>
    <row r="12" spans="1:13" ht="16.2" thickBot="1">
      <c r="D12" s="537" t="s">
        <v>411</v>
      </c>
      <c r="E12" s="520"/>
      <c r="F12" s="289">
        <v>2018</v>
      </c>
      <c r="G12" s="289">
        <v>2019</v>
      </c>
      <c r="H12" s="289">
        <v>2019</v>
      </c>
      <c r="I12" s="290" t="s">
        <v>386</v>
      </c>
      <c r="J12" s="30"/>
      <c r="K12" s="30"/>
    </row>
    <row r="13" spans="1:13" ht="17.399999999999999" thickTop="1" thickBot="1">
      <c r="B13" s="17"/>
      <c r="D13" s="301" t="s">
        <v>413</v>
      </c>
      <c r="E13" s="294" t="s">
        <v>414</v>
      </c>
      <c r="F13" s="296" t="s">
        <v>405</v>
      </c>
      <c r="G13" s="417"/>
      <c r="H13" s="418"/>
      <c r="I13" s="418"/>
      <c r="J13" s="30"/>
      <c r="K13" s="30"/>
    </row>
    <row r="14" spans="1:13" ht="17.399999999999999" thickTop="1" thickBot="1">
      <c r="B14" s="17"/>
      <c r="D14" s="301" t="s">
        <v>415</v>
      </c>
      <c r="E14" s="294" t="s">
        <v>414</v>
      </c>
      <c r="F14" s="296" t="s">
        <v>405</v>
      </c>
      <c r="G14" s="417"/>
      <c r="H14" s="418"/>
      <c r="I14" s="418"/>
      <c r="J14" s="30"/>
      <c r="K14" s="30"/>
    </row>
    <row r="15" spans="1:13" ht="17.399999999999999" thickTop="1" thickBot="1">
      <c r="B15" s="17"/>
      <c r="D15" s="301" t="s">
        <v>416</v>
      </c>
      <c r="E15" s="294" t="s">
        <v>414</v>
      </c>
      <c r="F15" s="296" t="s">
        <v>405</v>
      </c>
      <c r="G15" s="417"/>
      <c r="H15" s="418"/>
      <c r="I15" s="418"/>
      <c r="J15" s="30"/>
      <c r="K15" s="30"/>
    </row>
    <row r="16" spans="1:13" ht="17.399999999999999" thickTop="1" thickBot="1">
      <c r="B16" s="17"/>
      <c r="D16" s="301" t="s">
        <v>417</v>
      </c>
      <c r="E16" s="294" t="s">
        <v>414</v>
      </c>
      <c r="F16" s="296" t="s">
        <v>405</v>
      </c>
      <c r="G16" s="417"/>
      <c r="H16" s="418"/>
      <c r="I16" s="418"/>
      <c r="J16" s="30"/>
      <c r="K16" s="30"/>
    </row>
    <row r="17" spans="2:17" ht="17.399999999999999" thickTop="1" thickBot="1">
      <c r="B17" s="17"/>
      <c r="D17" s="301" t="s">
        <v>418</v>
      </c>
      <c r="E17" s="294" t="s">
        <v>414</v>
      </c>
      <c r="F17" s="296" t="s">
        <v>405</v>
      </c>
      <c r="G17" s="417"/>
      <c r="H17" s="418"/>
      <c r="I17" s="418"/>
      <c r="J17" s="30"/>
      <c r="K17" s="30"/>
    </row>
    <row r="18" spans="2:17" ht="17.399999999999999" thickTop="1" thickBot="1">
      <c r="B18" s="17"/>
      <c r="D18" s="295" t="s">
        <v>420</v>
      </c>
      <c r="E18" s="294" t="s">
        <v>414</v>
      </c>
      <c r="F18" s="296" t="s">
        <v>972</v>
      </c>
      <c r="G18" s="417"/>
      <c r="H18" s="418"/>
      <c r="I18" s="418"/>
      <c r="J18" s="30"/>
      <c r="K18" s="30"/>
    </row>
    <row r="19" spans="2:17" ht="17.399999999999999" thickTop="1" thickBot="1">
      <c r="B19" s="17"/>
      <c r="D19" s="295" t="s">
        <v>421</v>
      </c>
      <c r="E19" s="294" t="s">
        <v>414</v>
      </c>
      <c r="F19" s="296" t="s">
        <v>972</v>
      </c>
      <c r="G19" s="417"/>
      <c r="H19" s="418"/>
      <c r="I19" s="418"/>
      <c r="J19" s="30"/>
      <c r="K19" s="30"/>
    </row>
    <row r="20" spans="2:17" ht="17.399999999999999" thickTop="1" thickBot="1">
      <c r="B20" s="17"/>
      <c r="D20" s="295" t="s">
        <v>422</v>
      </c>
      <c r="E20" s="294" t="s">
        <v>414</v>
      </c>
      <c r="F20" s="296" t="s">
        <v>972</v>
      </c>
      <c r="G20" s="417"/>
      <c r="H20" s="418"/>
      <c r="I20" s="418"/>
      <c r="J20" s="30"/>
      <c r="K20" s="30"/>
    </row>
    <row r="21" spans="2:17" ht="17.399999999999999" thickTop="1" thickBot="1">
      <c r="B21" s="17"/>
      <c r="D21" s="295" t="s">
        <v>423</v>
      </c>
      <c r="E21" s="294" t="s">
        <v>414</v>
      </c>
      <c r="F21" s="296" t="s">
        <v>972</v>
      </c>
      <c r="G21" s="417"/>
      <c r="H21" s="418"/>
      <c r="I21" s="418"/>
      <c r="J21" s="30"/>
      <c r="K21" s="30"/>
    </row>
    <row r="22" spans="2:17" ht="17.399999999999999" thickTop="1" thickBot="1">
      <c r="B22" s="17"/>
      <c r="D22" s="295" t="s">
        <v>424</v>
      </c>
      <c r="E22" s="294" t="s">
        <v>414</v>
      </c>
      <c r="F22" s="296" t="s">
        <v>405</v>
      </c>
      <c r="G22" s="417"/>
      <c r="H22" s="418"/>
      <c r="I22" s="418"/>
      <c r="J22" s="30"/>
      <c r="K22" s="30"/>
    </row>
    <row r="23" spans="2:17" ht="17.399999999999999" thickTop="1" thickBot="1">
      <c r="B23" s="17"/>
      <c r="D23" s="344" t="s">
        <v>425</v>
      </c>
      <c r="E23" s="294" t="s">
        <v>414</v>
      </c>
      <c r="F23" s="296" t="s">
        <v>405</v>
      </c>
      <c r="G23" s="418"/>
      <c r="H23" s="418"/>
      <c r="I23" s="418"/>
      <c r="J23" s="30"/>
      <c r="K23" s="30"/>
    </row>
    <row r="24" spans="2:17" ht="17.399999999999999" thickTop="1" thickBot="1">
      <c r="B24" s="17"/>
      <c r="D24" s="295" t="s">
        <v>426</v>
      </c>
      <c r="E24" s="294" t="s">
        <v>414</v>
      </c>
      <c r="F24" s="296" t="s">
        <v>405</v>
      </c>
      <c r="G24" s="417"/>
      <c r="H24" s="418"/>
      <c r="I24" s="418"/>
      <c r="J24" s="30"/>
      <c r="K24" s="30"/>
    </row>
    <row r="25" spans="2:17" ht="17.399999999999999" thickTop="1" thickBot="1">
      <c r="B25" s="17"/>
      <c r="D25" s="295" t="s">
        <v>427</v>
      </c>
      <c r="E25" s="294" t="s">
        <v>414</v>
      </c>
      <c r="F25" s="296" t="s">
        <v>405</v>
      </c>
      <c r="G25" s="417"/>
      <c r="H25" s="418"/>
      <c r="I25" s="418"/>
      <c r="J25" s="30"/>
      <c r="K25" s="30"/>
    </row>
    <row r="26" spans="2:17" ht="16.8" thickTop="1">
      <c r="B26" s="17"/>
      <c r="D26" s="297" t="s">
        <v>428</v>
      </c>
      <c r="E26" s="298" t="s">
        <v>414</v>
      </c>
      <c r="F26" s="299" t="s">
        <v>972</v>
      </c>
      <c r="G26" s="419">
        <f>SUM(G13:G25)</f>
        <v>0</v>
      </c>
      <c r="H26" s="429"/>
      <c r="I26" s="429"/>
      <c r="J26" s="30"/>
      <c r="K26" s="30"/>
    </row>
    <row r="27" spans="2:17" ht="16.2">
      <c r="B27" s="17"/>
      <c r="D27" s="301" t="s">
        <v>429</v>
      </c>
      <c r="E27" s="294" t="s">
        <v>409</v>
      </c>
      <c r="F27" s="296" t="s">
        <v>405</v>
      </c>
      <c r="G27" s="416" t="str">
        <f>IFERROR(SUM(G13:G17)/G26,"0%")</f>
        <v>0%</v>
      </c>
      <c r="H27" s="430"/>
      <c r="I27" s="430"/>
      <c r="J27" s="30"/>
      <c r="K27" s="30"/>
    </row>
    <row r="28" spans="2:17" ht="16.2">
      <c r="B28" s="17"/>
      <c r="D28" s="222"/>
      <c r="E28" s="2"/>
      <c r="F28" s="2"/>
      <c r="G28" s="2"/>
      <c r="H28" s="20"/>
      <c r="I28" s="2"/>
      <c r="J28" s="30"/>
      <c r="K28" s="30"/>
    </row>
    <row r="29" spans="2:17" ht="16.2">
      <c r="B29" s="23"/>
      <c r="C29" s="306" t="s">
        <v>934</v>
      </c>
      <c r="D29" s="222" t="s">
        <v>430</v>
      </c>
      <c r="E29" s="2"/>
      <c r="F29" s="2"/>
      <c r="G29" s="2"/>
      <c r="H29" s="20"/>
      <c r="I29" s="2"/>
      <c r="J29" s="30"/>
      <c r="K29" s="30"/>
    </row>
    <row r="30" spans="2:17" ht="16.8" thickBot="1">
      <c r="B30" s="17"/>
      <c r="C30" s="8"/>
      <c r="D30" s="222"/>
      <c r="E30" s="2"/>
      <c r="F30" s="2"/>
      <c r="G30" s="2"/>
      <c r="H30" s="20"/>
      <c r="I30" s="2"/>
      <c r="J30" s="30"/>
      <c r="K30" s="30"/>
    </row>
    <row r="31" spans="2:17" ht="16.8" thickTop="1">
      <c r="B31" s="17"/>
      <c r="C31" s="154"/>
      <c r="D31" s="285" t="s">
        <v>431</v>
      </c>
      <c r="E31" s="240"/>
      <c r="F31" s="240"/>
      <c r="G31" s="240"/>
      <c r="H31" s="240"/>
      <c r="I31" s="240"/>
      <c r="J31" s="30"/>
      <c r="K31" s="30"/>
      <c r="P31" s="91"/>
      <c r="Q31" s="129"/>
    </row>
    <row r="32" spans="2:17" ht="30">
      <c r="B32" s="17"/>
      <c r="D32" s="535" t="s">
        <v>945</v>
      </c>
      <c r="E32" s="534" t="s">
        <v>385</v>
      </c>
      <c r="F32" s="287" t="s">
        <v>379</v>
      </c>
      <c r="G32" s="287" t="s">
        <v>380</v>
      </c>
      <c r="H32" s="287" t="s">
        <v>381</v>
      </c>
      <c r="I32" s="288" t="s">
        <v>382</v>
      </c>
      <c r="J32" s="30"/>
      <c r="K32" s="30"/>
      <c r="P32" s="12"/>
      <c r="Q32" s="29"/>
    </row>
    <row r="33" spans="2:11" ht="16.2" thickBot="1">
      <c r="B33" s="17"/>
      <c r="D33" s="536" t="s">
        <v>432</v>
      </c>
      <c r="E33" s="520" t="s">
        <v>385</v>
      </c>
      <c r="F33" s="289">
        <v>2018</v>
      </c>
      <c r="G33" s="289">
        <v>2019</v>
      </c>
      <c r="H33" s="289">
        <v>2019</v>
      </c>
      <c r="I33" s="290" t="s">
        <v>386</v>
      </c>
      <c r="J33" s="30"/>
      <c r="K33" s="30"/>
    </row>
    <row r="34" spans="2:11" ht="17.399999999999999" thickTop="1" thickBot="1">
      <c r="B34" s="17"/>
      <c r="D34" s="302" t="s">
        <v>413</v>
      </c>
      <c r="E34" s="294" t="s">
        <v>414</v>
      </c>
      <c r="F34" s="296" t="s">
        <v>405</v>
      </c>
      <c r="G34" s="417"/>
      <c r="H34" s="418"/>
      <c r="I34" s="418"/>
      <c r="J34" s="30"/>
      <c r="K34" s="30"/>
    </row>
    <row r="35" spans="2:11" ht="17.399999999999999" thickTop="1" thickBot="1">
      <c r="B35" s="17"/>
      <c r="D35" s="302" t="s">
        <v>415</v>
      </c>
      <c r="E35" s="294" t="s">
        <v>414</v>
      </c>
      <c r="F35" s="296" t="s">
        <v>405</v>
      </c>
      <c r="G35" s="417"/>
      <c r="H35" s="418"/>
      <c r="I35" s="418"/>
      <c r="J35" s="30"/>
      <c r="K35" s="30"/>
    </row>
    <row r="36" spans="2:11" ht="17.399999999999999" thickTop="1" thickBot="1">
      <c r="B36" s="17"/>
      <c r="D36" s="302" t="s">
        <v>416</v>
      </c>
      <c r="E36" s="294" t="s">
        <v>414</v>
      </c>
      <c r="F36" s="296" t="s">
        <v>405</v>
      </c>
      <c r="G36" s="417"/>
      <c r="H36" s="418"/>
      <c r="I36" s="418"/>
      <c r="J36" s="30"/>
      <c r="K36" s="30"/>
    </row>
    <row r="37" spans="2:11" ht="17.399999999999999" thickTop="1" thickBot="1">
      <c r="B37" s="17"/>
      <c r="D37" s="294" t="s">
        <v>420</v>
      </c>
      <c r="E37" s="294" t="s">
        <v>414</v>
      </c>
      <c r="F37" s="296" t="s">
        <v>405</v>
      </c>
      <c r="G37" s="417"/>
      <c r="H37" s="418"/>
      <c r="I37" s="418"/>
      <c r="J37" s="30"/>
      <c r="K37" s="30"/>
    </row>
    <row r="38" spans="2:11" ht="17.399999999999999" thickTop="1" thickBot="1">
      <c r="B38" s="17"/>
      <c r="D38" s="294" t="s">
        <v>421</v>
      </c>
      <c r="E38" s="294" t="s">
        <v>414</v>
      </c>
      <c r="F38" s="296" t="s">
        <v>405</v>
      </c>
      <c r="G38" s="417"/>
      <c r="H38" s="418"/>
      <c r="I38" s="418"/>
      <c r="J38" s="30"/>
      <c r="K38" s="30"/>
    </row>
    <row r="39" spans="2:11" ht="17.399999999999999" thickTop="1" thickBot="1">
      <c r="B39" s="17"/>
      <c r="D39" s="294" t="s">
        <v>422</v>
      </c>
      <c r="E39" s="294" t="s">
        <v>414</v>
      </c>
      <c r="F39" s="296" t="s">
        <v>405</v>
      </c>
      <c r="G39" s="417"/>
      <c r="H39" s="418"/>
      <c r="I39" s="418"/>
      <c r="J39" s="30"/>
      <c r="K39" s="30"/>
    </row>
    <row r="40" spans="2:11" ht="17.399999999999999" thickTop="1" thickBot="1">
      <c r="B40" s="17"/>
      <c r="D40" s="294" t="s">
        <v>423</v>
      </c>
      <c r="E40" s="294" t="s">
        <v>414</v>
      </c>
      <c r="F40" s="296" t="s">
        <v>405</v>
      </c>
      <c r="G40" s="417"/>
      <c r="H40" s="418"/>
      <c r="I40" s="418"/>
      <c r="J40" s="30"/>
      <c r="K40" s="30"/>
    </row>
    <row r="41" spans="2:11" ht="17.399999999999999" thickTop="1" thickBot="1">
      <c r="B41" s="17"/>
      <c r="D41" s="294" t="s">
        <v>424</v>
      </c>
      <c r="E41" s="294" t="s">
        <v>414</v>
      </c>
      <c r="F41" s="296" t="s">
        <v>405</v>
      </c>
      <c r="G41" s="417"/>
      <c r="H41" s="418"/>
      <c r="I41" s="418"/>
      <c r="J41" s="30"/>
      <c r="K41" s="30"/>
    </row>
    <row r="42" spans="2:11" ht="16.8" thickTop="1">
      <c r="B42" s="17"/>
      <c r="D42" s="344" t="s">
        <v>425</v>
      </c>
      <c r="E42" s="294" t="s">
        <v>414</v>
      </c>
      <c r="F42" s="296" t="s">
        <v>405</v>
      </c>
      <c r="G42" s="418"/>
      <c r="H42" s="418"/>
      <c r="I42" s="418"/>
      <c r="J42" s="30"/>
      <c r="K42" s="30"/>
    </row>
    <row r="43" spans="2:11" ht="16.2">
      <c r="B43" s="17"/>
      <c r="D43" s="298" t="s">
        <v>428</v>
      </c>
      <c r="E43" s="298" t="s">
        <v>414</v>
      </c>
      <c r="F43" s="299" t="s">
        <v>405</v>
      </c>
      <c r="G43" s="419">
        <f>SUM(G34:G42)</f>
        <v>0</v>
      </c>
      <c r="H43" s="429"/>
      <c r="I43" s="429"/>
      <c r="J43" s="30"/>
      <c r="K43" s="30"/>
    </row>
    <row r="44" spans="2:11" ht="16.2">
      <c r="B44" s="23"/>
      <c r="D44" s="222"/>
      <c r="E44" s="2"/>
      <c r="F44" s="2"/>
      <c r="G44" s="2"/>
      <c r="H44" s="20"/>
      <c r="I44" s="2"/>
      <c r="J44" s="30"/>
      <c r="K44" s="30"/>
    </row>
    <row r="45" spans="2:11" ht="16.2">
      <c r="B45" s="17"/>
      <c r="C45" s="306" t="s">
        <v>934</v>
      </c>
      <c r="D45" s="222" t="s">
        <v>433</v>
      </c>
      <c r="E45" s="248"/>
      <c r="F45" s="248"/>
      <c r="G45" s="248"/>
      <c r="H45" s="20"/>
      <c r="I45" s="248"/>
      <c r="J45" s="30"/>
      <c r="K45" s="30"/>
    </row>
    <row r="46" spans="2:11" s="248" customFormat="1" ht="16.8" thickBot="1">
      <c r="B46" s="17"/>
      <c r="C46" s="8"/>
      <c r="D46" s="222"/>
      <c r="H46" s="20"/>
      <c r="J46" s="30"/>
      <c r="K46" s="30"/>
    </row>
    <row r="47" spans="2:11" ht="16.8" thickTop="1">
      <c r="B47" s="17"/>
      <c r="C47" s="154"/>
      <c r="D47" s="285" t="s">
        <v>1198</v>
      </c>
      <c r="E47" s="240"/>
      <c r="F47" s="240"/>
      <c r="G47" s="240"/>
      <c r="H47" s="240"/>
      <c r="I47" s="240"/>
      <c r="J47" s="30"/>
      <c r="K47" s="30"/>
    </row>
    <row r="48" spans="2:11" ht="30">
      <c r="B48" s="17"/>
      <c r="D48" s="535" t="s">
        <v>435</v>
      </c>
      <c r="E48" s="534" t="s">
        <v>385</v>
      </c>
      <c r="F48" s="287" t="s">
        <v>379</v>
      </c>
      <c r="G48" s="287" t="s">
        <v>380</v>
      </c>
      <c r="H48" s="287" t="s">
        <v>381</v>
      </c>
      <c r="I48" s="288" t="s">
        <v>382</v>
      </c>
      <c r="J48" s="30"/>
      <c r="K48" s="30"/>
    </row>
    <row r="49" spans="2:11" ht="16.2" thickBot="1">
      <c r="B49" s="17"/>
      <c r="D49" s="536"/>
      <c r="E49" s="520"/>
      <c r="F49" s="289">
        <v>2018</v>
      </c>
      <c r="G49" s="289">
        <v>2019</v>
      </c>
      <c r="H49" s="289">
        <v>2019</v>
      </c>
      <c r="I49" s="290" t="s">
        <v>386</v>
      </c>
      <c r="J49" s="30"/>
      <c r="K49" s="30"/>
    </row>
    <row r="50" spans="2:11" ht="17.399999999999999" thickTop="1" thickBot="1">
      <c r="B50" s="17"/>
      <c r="D50" s="302" t="s">
        <v>437</v>
      </c>
      <c r="E50" s="294" t="s">
        <v>414</v>
      </c>
      <c r="F50" s="296" t="s">
        <v>405</v>
      </c>
      <c r="G50" s="417"/>
      <c r="H50" s="300"/>
      <c r="I50" s="300"/>
      <c r="J50" s="30"/>
      <c r="K50" s="30"/>
    </row>
    <row r="51" spans="2:11" ht="17.399999999999999" thickTop="1" thickBot="1">
      <c r="B51" s="17"/>
      <c r="D51" s="302" t="s">
        <v>439</v>
      </c>
      <c r="E51" s="294" t="s">
        <v>414</v>
      </c>
      <c r="F51" s="296" t="s">
        <v>405</v>
      </c>
      <c r="G51" s="417"/>
      <c r="H51" s="300"/>
      <c r="I51" s="300"/>
      <c r="J51" s="30"/>
      <c r="K51" s="30"/>
    </row>
    <row r="52" spans="2:11" ht="17.399999999999999" thickTop="1" thickBot="1">
      <c r="B52" s="17"/>
      <c r="D52" s="302" t="s">
        <v>440</v>
      </c>
      <c r="E52" s="294" t="s">
        <v>414</v>
      </c>
      <c r="F52" s="296" t="s">
        <v>405</v>
      </c>
      <c r="G52" s="417"/>
      <c r="H52" s="300"/>
      <c r="I52" s="300"/>
      <c r="J52" s="30"/>
      <c r="K52" s="30"/>
    </row>
    <row r="53" spans="2:11" ht="17.399999999999999" thickTop="1" thickBot="1">
      <c r="B53" s="17"/>
      <c r="D53" s="302" t="s">
        <v>441</v>
      </c>
      <c r="E53" s="294" t="s">
        <v>414</v>
      </c>
      <c r="F53" s="296" t="s">
        <v>405</v>
      </c>
      <c r="G53" s="417"/>
      <c r="H53" s="300"/>
      <c r="I53" s="300"/>
      <c r="J53" s="30"/>
      <c r="K53" s="30"/>
    </row>
    <row r="54" spans="2:11" ht="17.399999999999999" thickTop="1" thickBot="1">
      <c r="B54" s="17"/>
      <c r="D54" s="344" t="s">
        <v>1199</v>
      </c>
      <c r="E54" s="294" t="s">
        <v>414</v>
      </c>
      <c r="F54" s="296" t="s">
        <v>405</v>
      </c>
      <c r="G54" s="418"/>
      <c r="H54" s="300"/>
      <c r="I54" s="300"/>
      <c r="J54" s="30"/>
      <c r="K54" s="30"/>
    </row>
    <row r="55" spans="2:11" ht="17.399999999999999" thickTop="1" thickBot="1">
      <c r="B55" s="17"/>
      <c r="D55" s="294" t="s">
        <v>442</v>
      </c>
      <c r="E55" s="294" t="s">
        <v>414</v>
      </c>
      <c r="F55" s="296" t="s">
        <v>405</v>
      </c>
      <c r="G55" s="417"/>
      <c r="H55" s="300"/>
      <c r="I55" s="300"/>
      <c r="J55" s="30"/>
      <c r="K55" s="30"/>
    </row>
    <row r="56" spans="2:11" ht="16.8" thickTop="1">
      <c r="B56" s="17"/>
      <c r="D56" s="298" t="s">
        <v>428</v>
      </c>
      <c r="E56" s="298" t="s">
        <v>414</v>
      </c>
      <c r="F56" s="299" t="s">
        <v>405</v>
      </c>
      <c r="G56" s="419">
        <f>SUM(G50:G55)</f>
        <v>0</v>
      </c>
      <c r="H56" s="320"/>
      <c r="I56" s="320"/>
      <c r="J56" s="30"/>
      <c r="K56" s="30"/>
    </row>
    <row r="57" spans="2:11" ht="16.2">
      <c r="B57" s="23"/>
      <c r="D57" s="222"/>
      <c r="E57" s="2"/>
      <c r="F57" s="2"/>
      <c r="G57" s="2"/>
      <c r="H57" s="20"/>
      <c r="I57" s="2"/>
      <c r="J57" s="30"/>
      <c r="K57" s="30"/>
    </row>
    <row r="58" spans="2:11" ht="16.2">
      <c r="B58" s="17"/>
      <c r="C58" s="306" t="s">
        <v>934</v>
      </c>
      <c r="D58" s="222" t="s">
        <v>444</v>
      </c>
      <c r="E58" s="248"/>
      <c r="F58" s="248"/>
      <c r="G58" s="248"/>
      <c r="H58" s="20"/>
      <c r="I58" s="248"/>
      <c r="J58" s="30"/>
      <c r="K58" s="30"/>
    </row>
    <row r="59" spans="2:11" ht="16.8" thickBot="1">
      <c r="B59" s="17"/>
      <c r="C59" s="8"/>
      <c r="D59" s="222"/>
      <c r="E59" s="248"/>
      <c r="F59" s="248"/>
      <c r="G59" s="248"/>
      <c r="H59" s="20"/>
      <c r="I59" s="248"/>
      <c r="J59" s="30"/>
      <c r="K59" s="30"/>
    </row>
    <row r="60" spans="2:11" ht="16.8" thickTop="1">
      <c r="B60" s="17"/>
      <c r="C60" s="154"/>
      <c r="D60" s="285" t="s">
        <v>448</v>
      </c>
      <c r="E60" s="240"/>
      <c r="F60" s="240"/>
      <c r="G60" s="240"/>
      <c r="H60" s="240"/>
      <c r="I60" s="240"/>
      <c r="J60" s="30"/>
      <c r="K60" s="30"/>
    </row>
    <row r="61" spans="2:11" ht="30">
      <c r="B61" s="17"/>
      <c r="D61" s="535" t="s">
        <v>411</v>
      </c>
      <c r="E61" s="534" t="s">
        <v>385</v>
      </c>
      <c r="F61" s="287" t="s">
        <v>379</v>
      </c>
      <c r="G61" s="287" t="s">
        <v>380</v>
      </c>
      <c r="H61" s="287" t="s">
        <v>381</v>
      </c>
      <c r="I61" s="288" t="s">
        <v>382</v>
      </c>
      <c r="J61" s="30"/>
      <c r="K61" s="30"/>
    </row>
    <row r="62" spans="2:11" ht="16.2" thickBot="1">
      <c r="B62" s="17"/>
      <c r="D62" s="536"/>
      <c r="E62" s="520"/>
      <c r="F62" s="289">
        <v>2018</v>
      </c>
      <c r="G62" s="289">
        <v>2019</v>
      </c>
      <c r="H62" s="289">
        <v>2019</v>
      </c>
      <c r="I62" s="290" t="s">
        <v>386</v>
      </c>
      <c r="J62" s="30"/>
      <c r="K62" s="30"/>
    </row>
    <row r="63" spans="2:11" ht="17.399999999999999" thickTop="1" thickBot="1">
      <c r="B63" s="17"/>
      <c r="D63" s="302" t="s">
        <v>413</v>
      </c>
      <c r="E63" s="294" t="s">
        <v>414</v>
      </c>
      <c r="F63" s="296" t="s">
        <v>405</v>
      </c>
      <c r="G63" s="417"/>
      <c r="H63" s="418"/>
      <c r="I63" s="418"/>
      <c r="J63" s="30"/>
      <c r="K63" s="30"/>
    </row>
    <row r="64" spans="2:11" ht="17.399999999999999" thickTop="1" thickBot="1">
      <c r="B64" s="17"/>
      <c r="D64" s="302" t="s">
        <v>415</v>
      </c>
      <c r="E64" s="294" t="s">
        <v>414</v>
      </c>
      <c r="F64" s="296" t="s">
        <v>405</v>
      </c>
      <c r="G64" s="417"/>
      <c r="H64" s="418"/>
      <c r="I64" s="418"/>
      <c r="J64" s="30"/>
      <c r="K64" s="30"/>
    </row>
    <row r="65" spans="2:11 16380:16380" ht="17.399999999999999" thickTop="1" thickBot="1">
      <c r="B65" s="17"/>
      <c r="D65" s="302" t="s">
        <v>417</v>
      </c>
      <c r="E65" s="294" t="s">
        <v>414</v>
      </c>
      <c r="F65" s="296" t="s">
        <v>405</v>
      </c>
      <c r="G65" s="417"/>
      <c r="H65" s="418"/>
      <c r="I65" s="418"/>
      <c r="J65" s="30"/>
      <c r="K65" s="30"/>
    </row>
    <row r="66" spans="2:11 16380:16380" ht="17.399999999999999" thickTop="1" thickBot="1">
      <c r="B66" s="17"/>
      <c r="D66" s="302" t="s">
        <v>418</v>
      </c>
      <c r="E66" s="294" t="s">
        <v>414</v>
      </c>
      <c r="F66" s="296" t="s">
        <v>405</v>
      </c>
      <c r="G66" s="417"/>
      <c r="H66" s="418"/>
      <c r="I66" s="418"/>
      <c r="J66" s="30"/>
      <c r="K66" s="30"/>
    </row>
    <row r="67" spans="2:11 16380:16380" ht="17.399999999999999" thickTop="1" thickBot="1">
      <c r="B67" s="17"/>
      <c r="D67" s="294" t="s">
        <v>420</v>
      </c>
      <c r="E67" s="294" t="s">
        <v>414</v>
      </c>
      <c r="F67" s="296" t="s">
        <v>405</v>
      </c>
      <c r="G67" s="417"/>
      <c r="H67" s="418"/>
      <c r="I67" s="418"/>
      <c r="J67" s="30"/>
      <c r="K67" s="30"/>
    </row>
    <row r="68" spans="2:11 16380:16380" ht="17.399999999999999" thickTop="1" thickBot="1">
      <c r="B68" s="17"/>
      <c r="D68" s="294" t="s">
        <v>421</v>
      </c>
      <c r="E68" s="294" t="s">
        <v>414</v>
      </c>
      <c r="F68" s="296" t="s">
        <v>405</v>
      </c>
      <c r="G68" s="417"/>
      <c r="H68" s="418"/>
      <c r="I68" s="418"/>
      <c r="J68" s="30"/>
      <c r="K68" s="30"/>
      <c r="XEZ68" s="248"/>
    </row>
    <row r="69" spans="2:11 16380:16380" ht="17.399999999999999" thickTop="1" thickBot="1">
      <c r="B69" s="17"/>
      <c r="D69" s="294" t="s">
        <v>422</v>
      </c>
      <c r="E69" s="294" t="s">
        <v>414</v>
      </c>
      <c r="F69" s="296" t="s">
        <v>405</v>
      </c>
      <c r="G69" s="417"/>
      <c r="H69" s="418"/>
      <c r="I69" s="418"/>
      <c r="J69" s="30"/>
      <c r="K69" s="30"/>
      <c r="XEZ69" s="248"/>
    </row>
    <row r="70" spans="2:11 16380:16380" ht="17.399999999999999" thickTop="1" thickBot="1">
      <c r="B70" s="17"/>
      <c r="D70" s="294" t="s">
        <v>423</v>
      </c>
      <c r="E70" s="294" t="s">
        <v>414</v>
      </c>
      <c r="F70" s="296" t="s">
        <v>405</v>
      </c>
      <c r="G70" s="417"/>
      <c r="H70" s="418"/>
      <c r="I70" s="418"/>
      <c r="J70" s="30"/>
      <c r="K70" s="30"/>
    </row>
    <row r="71" spans="2:11 16380:16380" ht="17.399999999999999" thickTop="1" thickBot="1">
      <c r="B71" s="17"/>
      <c r="D71" s="294" t="s">
        <v>424</v>
      </c>
      <c r="E71" s="294" t="s">
        <v>414</v>
      </c>
      <c r="F71" s="296" t="s">
        <v>405</v>
      </c>
      <c r="G71" s="417"/>
      <c r="H71" s="418"/>
      <c r="I71" s="418"/>
      <c r="J71" s="30"/>
      <c r="K71" s="30"/>
    </row>
    <row r="72" spans="2:11 16380:16380" ht="17.399999999999999" thickTop="1" thickBot="1">
      <c r="B72" s="17"/>
      <c r="D72" s="344" t="s">
        <v>425</v>
      </c>
      <c r="E72" s="294" t="s">
        <v>414</v>
      </c>
      <c r="F72" s="296" t="s">
        <v>405</v>
      </c>
      <c r="G72" s="418"/>
      <c r="H72" s="418"/>
      <c r="I72" s="418"/>
      <c r="J72" s="30"/>
      <c r="K72" s="30"/>
    </row>
    <row r="73" spans="2:11 16380:16380" ht="17.399999999999999" thickTop="1" thickBot="1">
      <c r="B73" s="17"/>
      <c r="D73" s="294" t="s">
        <v>426</v>
      </c>
      <c r="E73" s="294" t="s">
        <v>414</v>
      </c>
      <c r="F73" s="296" t="s">
        <v>405</v>
      </c>
      <c r="G73" s="417"/>
      <c r="H73" s="418"/>
      <c r="I73" s="418"/>
      <c r="J73" s="30"/>
      <c r="K73" s="30"/>
    </row>
    <row r="74" spans="2:11 16380:16380" ht="17.399999999999999" thickTop="1" thickBot="1">
      <c r="B74" s="17"/>
      <c r="D74" s="294" t="s">
        <v>427</v>
      </c>
      <c r="E74" s="294" t="s">
        <v>414</v>
      </c>
      <c r="F74" s="296" t="s">
        <v>405</v>
      </c>
      <c r="G74" s="417"/>
      <c r="H74" s="418"/>
      <c r="I74" s="418"/>
      <c r="J74" s="30"/>
      <c r="K74" s="30"/>
    </row>
    <row r="75" spans="2:11 16380:16380" ht="16.8" thickTop="1">
      <c r="B75" s="17"/>
      <c r="D75" s="298" t="s">
        <v>428</v>
      </c>
      <c r="E75" s="298" t="s">
        <v>414</v>
      </c>
      <c r="F75" s="299" t="s">
        <v>972</v>
      </c>
      <c r="G75" s="420">
        <f>SUM(G63:G74)</f>
        <v>0</v>
      </c>
      <c r="H75" s="431"/>
      <c r="I75" s="431"/>
      <c r="J75" s="30"/>
      <c r="K75" s="30"/>
    </row>
    <row r="76" spans="2:11 16380:16380" ht="16.2">
      <c r="B76" s="17"/>
      <c r="D76" s="302" t="s">
        <v>429</v>
      </c>
      <c r="E76" s="294" t="s">
        <v>409</v>
      </c>
      <c r="F76" s="296" t="s">
        <v>405</v>
      </c>
      <c r="G76" s="416" t="str">
        <f>IFERROR(SUM(G63:G66)/G75,"0%")</f>
        <v>0%</v>
      </c>
      <c r="H76" s="430"/>
      <c r="I76" s="430"/>
      <c r="J76" s="30"/>
      <c r="K76" s="30"/>
    </row>
    <row r="77" spans="2:11 16380:16380" ht="16.2">
      <c r="B77" s="17"/>
      <c r="C77" s="8"/>
      <c r="D77" s="222"/>
      <c r="E77" s="2"/>
      <c r="F77" s="2"/>
      <c r="G77" s="2"/>
      <c r="H77" s="20"/>
      <c r="I77" s="2"/>
      <c r="J77" s="30"/>
      <c r="K77" s="30"/>
    </row>
    <row r="78" spans="2:11 16380:16380" ht="16.2">
      <c r="B78" s="17"/>
      <c r="C78" s="222" t="s">
        <v>472</v>
      </c>
      <c r="D78" s="222"/>
      <c r="E78" s="2"/>
      <c r="F78" s="2"/>
      <c r="G78" s="2"/>
      <c r="H78" s="20"/>
      <c r="I78" s="2"/>
      <c r="J78" s="30"/>
      <c r="K78" s="30"/>
    </row>
    <row r="79" spans="2:11 16380:16380" ht="16.8" thickBot="1">
      <c r="B79" s="23"/>
      <c r="D79" s="222"/>
      <c r="E79" s="2"/>
      <c r="F79" s="2"/>
      <c r="G79" s="2"/>
      <c r="H79" s="20"/>
      <c r="I79" s="2"/>
      <c r="J79" s="30"/>
      <c r="K79" s="30"/>
    </row>
    <row r="80" spans="2:11 16380:16380" ht="16.8" thickTop="1">
      <c r="B80" s="17"/>
      <c r="C80" s="225"/>
      <c r="D80" s="285" t="s">
        <v>475</v>
      </c>
      <c r="E80" s="240"/>
      <c r="F80" s="240"/>
      <c r="G80" s="240"/>
      <c r="H80" s="240"/>
      <c r="I80" s="240"/>
      <c r="J80" s="30"/>
      <c r="K80" s="30"/>
    </row>
    <row r="81" spans="2:11" ht="30">
      <c r="B81" s="2"/>
      <c r="C81" s="248"/>
      <c r="D81" s="536" t="s">
        <v>411</v>
      </c>
      <c r="E81" s="520" t="s">
        <v>385</v>
      </c>
      <c r="F81" s="287" t="s">
        <v>379</v>
      </c>
      <c r="G81" s="287" t="s">
        <v>380</v>
      </c>
      <c r="H81" s="287" t="s">
        <v>381</v>
      </c>
      <c r="I81" s="288" t="s">
        <v>382</v>
      </c>
      <c r="J81" s="30"/>
      <c r="K81" s="30"/>
    </row>
    <row r="82" spans="2:11" ht="15.6">
      <c r="B82" s="2"/>
      <c r="C82" s="248"/>
      <c r="D82" s="537"/>
      <c r="E82" s="521"/>
      <c r="F82" s="289">
        <v>2018</v>
      </c>
      <c r="G82" s="289">
        <v>2019</v>
      </c>
      <c r="H82" s="289">
        <v>2019</v>
      </c>
      <c r="I82" s="290" t="s">
        <v>386</v>
      </c>
      <c r="J82" s="30"/>
      <c r="K82" s="30"/>
    </row>
    <row r="83" spans="2:11" ht="16.2">
      <c r="B83" s="2"/>
      <c r="C83" s="248"/>
      <c r="D83" s="302" t="s">
        <v>480</v>
      </c>
      <c r="E83" s="294" t="s">
        <v>414</v>
      </c>
      <c r="F83" s="296" t="s">
        <v>405</v>
      </c>
      <c r="G83" s="421">
        <f>SUM(G13:G17)+SUM(G50:G53)-SUM(G63:G66)</f>
        <v>0</v>
      </c>
      <c r="H83" s="418"/>
      <c r="I83" s="418"/>
      <c r="J83" s="30"/>
      <c r="K83" s="30"/>
    </row>
    <row r="84" spans="2:11" ht="16.2">
      <c r="B84" s="2"/>
      <c r="C84" s="248"/>
      <c r="D84" s="294" t="s">
        <v>482</v>
      </c>
      <c r="E84" s="294" t="s">
        <v>414</v>
      </c>
      <c r="F84" s="296" t="s">
        <v>405</v>
      </c>
      <c r="G84" s="421">
        <f>SUM(G18:G25)+SUM(G54:G55)-SUM(G67:G74)</f>
        <v>0</v>
      </c>
      <c r="H84" s="418"/>
      <c r="I84" s="418"/>
      <c r="J84" s="30"/>
      <c r="K84" s="30"/>
    </row>
    <row r="85" spans="2:11" ht="16.2">
      <c r="B85" s="2"/>
      <c r="C85" s="248"/>
      <c r="D85" s="298" t="s">
        <v>428</v>
      </c>
      <c r="E85" s="298" t="s">
        <v>414</v>
      </c>
      <c r="F85" s="299" t="s">
        <v>972</v>
      </c>
      <c r="G85" s="422">
        <f>SUM(G83:G84)</f>
        <v>0</v>
      </c>
      <c r="H85" s="428"/>
      <c r="I85" s="428"/>
      <c r="J85" s="30"/>
      <c r="K85" s="30"/>
    </row>
    <row r="86" spans="2:11" ht="16.2">
      <c r="B86" s="2"/>
      <c r="C86" s="248"/>
      <c r="D86" s="302" t="s">
        <v>484</v>
      </c>
      <c r="E86" s="294" t="s">
        <v>409</v>
      </c>
      <c r="F86" s="296" t="s">
        <v>405</v>
      </c>
      <c r="G86" s="416" t="str">
        <f>IFERROR(G83/G85,"0%")</f>
        <v>0%</v>
      </c>
      <c r="H86" s="430"/>
      <c r="I86" s="430"/>
      <c r="J86" s="30"/>
      <c r="K86" s="30"/>
    </row>
    <row r="87" spans="2:11" ht="16.2">
      <c r="B87" s="2"/>
      <c r="C87" s="2"/>
      <c r="D87" s="222"/>
      <c r="E87" s="2"/>
      <c r="F87" s="2"/>
      <c r="G87" s="2"/>
      <c r="H87" s="20"/>
      <c r="I87" s="2"/>
      <c r="J87" s="30"/>
      <c r="K87" s="30"/>
    </row>
    <row r="88" spans="2:11" ht="16.2">
      <c r="B88" s="23"/>
      <c r="C88" s="222" t="s">
        <v>486</v>
      </c>
      <c r="D88" s="222"/>
      <c r="E88" s="2"/>
      <c r="F88" s="2"/>
      <c r="G88" s="2"/>
      <c r="H88" s="20"/>
      <c r="I88" s="2"/>
      <c r="J88" s="30"/>
      <c r="K88" s="30"/>
    </row>
    <row r="89" spans="2:11" ht="16.8" thickBot="1">
      <c r="B89" s="2"/>
      <c r="C89" s="129"/>
      <c r="D89" s="222"/>
      <c r="E89" s="2"/>
      <c r="F89" s="2"/>
      <c r="G89" s="2"/>
      <c r="H89" s="20"/>
      <c r="I89" s="2"/>
      <c r="J89" s="30"/>
      <c r="K89" s="30"/>
    </row>
    <row r="90" spans="2:11" ht="16.8" thickTop="1">
      <c r="B90" s="2"/>
      <c r="C90" s="43"/>
      <c r="D90" s="285" t="s">
        <v>487</v>
      </c>
      <c r="E90" s="240"/>
      <c r="F90" s="240"/>
      <c r="G90" s="240"/>
      <c r="H90" s="240"/>
      <c r="I90" s="240"/>
      <c r="J90" s="30"/>
      <c r="K90" s="30"/>
    </row>
    <row r="91" spans="2:11" ht="30">
      <c r="B91" s="2"/>
      <c r="D91" s="535" t="s">
        <v>383</v>
      </c>
      <c r="E91" s="534" t="s">
        <v>385</v>
      </c>
      <c r="F91" s="287" t="s">
        <v>379</v>
      </c>
      <c r="G91" s="287" t="s">
        <v>380</v>
      </c>
      <c r="H91" s="287" t="s">
        <v>381</v>
      </c>
      <c r="I91" s="288" t="s">
        <v>382</v>
      </c>
      <c r="J91" s="30"/>
      <c r="K91" s="30"/>
    </row>
    <row r="92" spans="2:11" ht="15.6">
      <c r="B92" s="2"/>
      <c r="D92" s="536"/>
      <c r="E92" s="520"/>
      <c r="F92" s="289">
        <v>2018</v>
      </c>
      <c r="G92" s="289">
        <v>2019</v>
      </c>
      <c r="H92" s="289">
        <v>2019</v>
      </c>
      <c r="I92" s="290" t="s">
        <v>386</v>
      </c>
      <c r="J92" s="30"/>
      <c r="K92" s="30"/>
    </row>
    <row r="93" spans="2:11" ht="16.2">
      <c r="B93" s="2"/>
      <c r="D93" s="294" t="s">
        <v>495</v>
      </c>
      <c r="E93" s="294" t="str">
        <f>_xlfn.TEXTJOIN("/",TRUE,"MWh",Currency)</f>
        <v>MWh/&lt;Currency&gt;</v>
      </c>
      <c r="F93" s="296" t="s">
        <v>972</v>
      </c>
      <c r="G93" s="432" t="str">
        <f>IFERROR(Energy_Cons/GAV,"calculated")</f>
        <v>calculated</v>
      </c>
      <c r="H93" s="433"/>
      <c r="I93" s="433"/>
      <c r="J93" s="30"/>
      <c r="K93" s="30"/>
    </row>
    <row r="94" spans="2:11" ht="16.2">
      <c r="B94" s="2"/>
      <c r="D94" s="294" t="s">
        <v>498</v>
      </c>
      <c r="E94" s="294" t="str">
        <f>_xlfn.TEXTJOIN("/",TRUE,"MWh",Currency)</f>
        <v>MWh/&lt;Currency&gt;</v>
      </c>
      <c r="F94" s="296" t="s">
        <v>972</v>
      </c>
      <c r="G94" s="432" t="str">
        <f>IFERROR(Energy_Cons/Revenue,"calculated")</f>
        <v>calculated</v>
      </c>
      <c r="H94" s="433"/>
      <c r="I94" s="433"/>
      <c r="J94" s="30"/>
      <c r="K94" s="30"/>
    </row>
    <row r="95" spans="2:11" ht="16.2">
      <c r="B95" s="2"/>
      <c r="D95" s="294" t="s">
        <v>499</v>
      </c>
      <c r="E95" s="294" t="str">
        <f>_xlfn.TEXTJOIN("/",TRUE,"MWh","Sector-specific")</f>
        <v>MWh/Sector-specific</v>
      </c>
      <c r="F95" s="296" t="s">
        <v>972</v>
      </c>
      <c r="G95" s="432" t="str">
        <f>IFERROR(Energy_Cons/Output,"calculated")</f>
        <v>calculated</v>
      </c>
      <c r="H95" s="433"/>
      <c r="I95" s="433"/>
      <c r="J95" s="30"/>
      <c r="K95" s="30"/>
    </row>
    <row r="96" spans="2:11" ht="16.2">
      <c r="B96" s="2"/>
      <c r="D96" s="294" t="s">
        <v>501</v>
      </c>
      <c r="E96" s="294" t="str">
        <f>_xlfn.TEXTJOIN("/",TRUE,"MWh",Currency)</f>
        <v>MWh/&lt;Currency&gt;</v>
      </c>
      <c r="F96" s="296" t="s">
        <v>972</v>
      </c>
      <c r="G96" s="432" t="str">
        <f>IFERROR(Energy_Exp/GAV,"calculated")</f>
        <v>calculated</v>
      </c>
      <c r="H96" s="433"/>
      <c r="I96" s="433"/>
      <c r="J96" s="30"/>
      <c r="K96" s="30"/>
    </row>
    <row r="97" spans="2:13" ht="16.2">
      <c r="B97" s="2"/>
      <c r="D97" s="294" t="s">
        <v>503</v>
      </c>
      <c r="E97" s="294" t="str">
        <f>_xlfn.TEXTJOIN("/",TRUE,"MWh",Currency)</f>
        <v>MWh/&lt;Currency&gt;</v>
      </c>
      <c r="F97" s="296" t="s">
        <v>972</v>
      </c>
      <c r="G97" s="432" t="str">
        <f>IFERROR(Energy_Exp/Revenue,"calculated")</f>
        <v>calculated</v>
      </c>
      <c r="H97" s="433"/>
      <c r="I97" s="433"/>
      <c r="J97" s="30"/>
      <c r="K97" s="30"/>
    </row>
    <row r="98" spans="2:13" ht="16.2">
      <c r="B98" s="2"/>
      <c r="D98" s="294" t="s">
        <v>504</v>
      </c>
      <c r="E98" s="294" t="str">
        <f>_xlfn.TEXTJOIN("/",TRUE,"MWh","Sector-specific")</f>
        <v>MWh/Sector-specific</v>
      </c>
      <c r="F98" s="296" t="s">
        <v>972</v>
      </c>
      <c r="G98" s="432" t="str">
        <f>IFERROR(Energy_Exp/Output,"calculated")</f>
        <v>calculated</v>
      </c>
      <c r="H98" s="433"/>
      <c r="I98" s="433"/>
      <c r="J98" s="30"/>
      <c r="K98" s="30"/>
    </row>
    <row r="99" spans="2:13" ht="16.8" thickBot="1">
      <c r="B99" s="2"/>
      <c r="C99" s="24"/>
      <c r="D99" s="222"/>
      <c r="E99" s="2"/>
      <c r="F99" s="2"/>
      <c r="G99" s="2"/>
      <c r="H99" s="2"/>
      <c r="I99" s="2"/>
      <c r="J99" s="30"/>
      <c r="K99" s="30"/>
    </row>
    <row r="100" spans="2:13" s="281" customFormat="1" ht="16.2">
      <c r="B100" s="23"/>
      <c r="C100" s="286" t="s">
        <v>419</v>
      </c>
      <c r="D100" s="144"/>
      <c r="E100" s="144"/>
      <c r="F100" s="144"/>
      <c r="G100" s="145"/>
      <c r="H100" s="144"/>
      <c r="I100" s="145"/>
      <c r="J100" s="30"/>
      <c r="K100" s="30"/>
      <c r="L100" s="143"/>
      <c r="M100" s="143"/>
    </row>
    <row r="101" spans="2:13" s="281" customFormat="1" ht="16.2">
      <c r="B101" s="23"/>
      <c r="C101" s="196" t="s">
        <v>1197</v>
      </c>
      <c r="D101" s="144"/>
      <c r="E101" s="144"/>
      <c r="F101" s="144"/>
      <c r="G101" s="145"/>
      <c r="H101" s="144"/>
      <c r="I101" s="144"/>
      <c r="J101" s="30"/>
      <c r="K101" s="30"/>
      <c r="L101" s="143"/>
      <c r="M101" s="143"/>
    </row>
    <row r="102" spans="2:13" s="281" customFormat="1" ht="16.2">
      <c r="B102" s="23"/>
      <c r="C102" s="306" t="s">
        <v>934</v>
      </c>
      <c r="D102" s="274" t="s">
        <v>259</v>
      </c>
      <c r="E102" s="58"/>
      <c r="F102" s="58"/>
      <c r="G102" s="58"/>
      <c r="H102" s="58"/>
      <c r="I102" s="58"/>
      <c r="J102" s="30"/>
      <c r="K102" s="30"/>
      <c r="L102" s="143"/>
      <c r="M102" s="143"/>
    </row>
    <row r="103" spans="2:13" s="281" customFormat="1" ht="16.2">
      <c r="B103" s="23"/>
      <c r="C103" s="306" t="s">
        <v>934</v>
      </c>
      <c r="D103" s="274" t="s">
        <v>261</v>
      </c>
      <c r="E103" s="58"/>
      <c r="F103" s="58"/>
      <c r="G103" s="58"/>
      <c r="H103" s="58"/>
      <c r="I103" s="58"/>
      <c r="J103" s="30"/>
      <c r="K103" s="30"/>
      <c r="L103" s="143"/>
      <c r="M103" s="143"/>
    </row>
    <row r="104" spans="2:13" s="281" customFormat="1" ht="16.2">
      <c r="B104" s="23"/>
      <c r="D104" s="335" t="s">
        <v>262</v>
      </c>
      <c r="G104" s="58"/>
      <c r="H104" s="58"/>
      <c r="I104" s="58"/>
      <c r="J104" s="30"/>
      <c r="K104" s="30"/>
      <c r="L104" s="143"/>
      <c r="M104" s="143"/>
    </row>
    <row r="105" spans="2:13" s="281" customFormat="1" ht="16.2">
      <c r="B105" s="14"/>
      <c r="C105" s="306" t="s">
        <v>934</v>
      </c>
      <c r="D105" s="274" t="s">
        <v>263</v>
      </c>
      <c r="E105" s="58"/>
      <c r="G105" s="58"/>
      <c r="H105" s="58"/>
      <c r="I105" s="58"/>
      <c r="J105" s="30"/>
      <c r="K105" s="30"/>
      <c r="L105" s="143"/>
      <c r="M105" s="143"/>
    </row>
    <row r="106" spans="2:13" s="281" customFormat="1" ht="16.2">
      <c r="B106" s="14"/>
      <c r="C106" s="133"/>
      <c r="D106" s="335" t="s">
        <v>262</v>
      </c>
      <c r="E106" s="58"/>
      <c r="G106" s="58"/>
      <c r="H106" s="58"/>
      <c r="I106" s="58"/>
      <c r="J106" s="30"/>
      <c r="K106" s="30"/>
      <c r="L106" s="143"/>
      <c r="M106" s="143"/>
    </row>
    <row r="107" spans="2:13" s="281" customFormat="1" ht="16.2">
      <c r="B107" s="37"/>
      <c r="C107" s="50" t="s">
        <v>1177</v>
      </c>
      <c r="D107" s="50"/>
      <c r="E107" s="227"/>
      <c r="F107" s="227"/>
      <c r="G107" s="222"/>
      <c r="H107" s="227"/>
      <c r="I107" s="227"/>
      <c r="J107" s="30"/>
      <c r="K107" s="505"/>
      <c r="L107" s="506"/>
      <c r="M107" s="143"/>
    </row>
    <row r="108" spans="2:13" s="281" customFormat="1" ht="16.2">
      <c r="B108" s="98"/>
      <c r="C108" s="222"/>
      <c r="D108" s="144"/>
      <c r="E108" s="227"/>
      <c r="F108" s="144"/>
      <c r="G108" s="146"/>
      <c r="H108" s="144"/>
      <c r="I108" s="144"/>
      <c r="J108" s="30"/>
      <c r="K108" s="30"/>
      <c r="L108" s="143"/>
      <c r="M108" s="143"/>
    </row>
    <row r="109" spans="2:13" s="281" customFormat="1" ht="16.2">
      <c r="B109" s="37"/>
      <c r="C109" s="286" t="s">
        <v>397</v>
      </c>
      <c r="D109" s="237"/>
      <c r="E109" s="237"/>
      <c r="F109" s="237"/>
      <c r="G109" s="237"/>
      <c r="H109" s="237"/>
      <c r="I109" s="237"/>
      <c r="J109" s="246"/>
      <c r="K109" s="246"/>
      <c r="L109" s="143"/>
      <c r="M109" s="143"/>
    </row>
    <row r="110" spans="2:13" s="281" customFormat="1" ht="33" customHeight="1">
      <c r="B110" s="37"/>
      <c r="C110" s="438" t="s">
        <v>934</v>
      </c>
      <c r="D110" s="504" t="s">
        <v>1433</v>
      </c>
      <c r="E110" s="504"/>
      <c r="F110" s="504"/>
      <c r="G110" s="504"/>
      <c r="H110" s="504"/>
      <c r="I110" s="504"/>
      <c r="J110" s="246"/>
      <c r="K110" s="246"/>
      <c r="L110" s="143"/>
      <c r="M110" s="143"/>
    </row>
    <row r="111" spans="2:13" s="281" customFormat="1" ht="16.2">
      <c r="B111" s="37"/>
      <c r="D111" s="237" t="s">
        <v>1159</v>
      </c>
      <c r="E111" s="236"/>
      <c r="F111" s="236"/>
      <c r="G111" s="239"/>
      <c r="H111" s="236"/>
      <c r="I111" s="236"/>
      <c r="J111" s="246"/>
      <c r="K111" s="246"/>
      <c r="L111" s="143"/>
      <c r="M111" s="143"/>
    </row>
    <row r="112" spans="2:13" s="281" customFormat="1" ht="16.2">
      <c r="B112" s="37"/>
      <c r="D112" s="528" t="s">
        <v>40</v>
      </c>
      <c r="E112" s="529"/>
      <c r="F112" s="529"/>
      <c r="G112" s="529"/>
      <c r="H112" s="529"/>
      <c r="I112" s="530"/>
      <c r="J112" s="246"/>
      <c r="K112" s="246"/>
      <c r="L112" s="143"/>
      <c r="M112" s="143"/>
    </row>
    <row r="113" spans="1:13" s="281" customFormat="1" ht="16.2">
      <c r="D113" s="531"/>
      <c r="E113" s="532"/>
      <c r="F113" s="532"/>
      <c r="G113" s="532"/>
      <c r="H113" s="532"/>
      <c r="I113" s="533"/>
      <c r="J113" s="246"/>
      <c r="K113" s="246"/>
      <c r="L113" s="143"/>
      <c r="M113" s="143"/>
    </row>
    <row r="114" spans="1:13" s="281" customFormat="1" ht="16.2">
      <c r="B114" s="17"/>
      <c r="C114" s="222"/>
      <c r="D114" s="144"/>
      <c r="E114" s="144"/>
      <c r="F114" s="144"/>
      <c r="G114" s="144"/>
      <c r="H114" s="144"/>
      <c r="I114" s="144"/>
      <c r="J114" s="30"/>
      <c r="K114" s="30"/>
      <c r="L114" s="143"/>
      <c r="M114" s="143"/>
    </row>
    <row r="115" spans="1:13" s="281" customFormat="1" ht="16.2">
      <c r="A115" s="222"/>
      <c r="B115" s="227"/>
      <c r="C115" s="264" t="s">
        <v>35</v>
      </c>
      <c r="D115" s="222"/>
      <c r="E115" s="222"/>
      <c r="F115" s="222"/>
      <c r="G115" s="222"/>
      <c r="I115" s="227"/>
      <c r="J115" s="227"/>
      <c r="K115" s="227"/>
      <c r="L115" s="227"/>
    </row>
    <row r="116" spans="1:13" s="281" customFormat="1" ht="16.2">
      <c r="A116" s="222"/>
      <c r="B116" s="227"/>
      <c r="C116" s="498" t="s">
        <v>40</v>
      </c>
      <c r="D116" s="499"/>
      <c r="E116" s="499"/>
      <c r="F116" s="499"/>
      <c r="G116" s="499"/>
      <c r="H116" s="499"/>
      <c r="I116" s="499"/>
      <c r="J116" s="499"/>
      <c r="K116" s="499"/>
      <c r="L116" s="500"/>
    </row>
    <row r="117" spans="1:13" s="281" customFormat="1" ht="16.2">
      <c r="A117" s="222"/>
      <c r="B117" s="227"/>
      <c r="C117" s="501"/>
      <c r="D117" s="502"/>
      <c r="E117" s="502"/>
      <c r="F117" s="502"/>
      <c r="G117" s="502"/>
      <c r="H117" s="502"/>
      <c r="I117" s="502"/>
      <c r="J117" s="502"/>
      <c r="K117" s="502"/>
      <c r="L117" s="503"/>
    </row>
    <row r="118" spans="1:13" ht="16.2">
      <c r="C118" s="143"/>
      <c r="D118" s="143"/>
      <c r="E118" s="143"/>
      <c r="F118" s="143"/>
      <c r="G118" s="143"/>
      <c r="H118" s="143"/>
      <c r="I118" s="143"/>
      <c r="J118" s="199"/>
      <c r="K118" s="199"/>
      <c r="L118" s="143"/>
      <c r="M118" s="143"/>
    </row>
    <row r="119" spans="1:13" ht="15.6" hidden="1"/>
    <row r="120" spans="1:13" ht="15.6" hidden="1"/>
    <row r="121" spans="1:13" ht="15.6" hidden="1"/>
    <row r="122" spans="1:13" ht="15.6" hidden="1"/>
    <row r="123" spans="1:13" ht="15.6" hidden="1"/>
    <row r="124" spans="1:13" ht="15.6" hidden="1"/>
    <row r="125" spans="1:13" ht="15.6" hidden="1"/>
    <row r="126" spans="1:13" ht="15.6" hidden="1"/>
  </sheetData>
  <sheetProtection sheet="1" objects="1" scenarios="1" insertRows="0" insertHyperlinks="0"/>
  <mergeCells count="16">
    <mergeCell ref="K107:L107"/>
    <mergeCell ref="D112:I113"/>
    <mergeCell ref="C116:L117"/>
    <mergeCell ref="D61:D62"/>
    <mergeCell ref="D91:D92"/>
    <mergeCell ref="D81:D82"/>
    <mergeCell ref="E61:E62"/>
    <mergeCell ref="E81:E82"/>
    <mergeCell ref="E91:E92"/>
    <mergeCell ref="D110:I110"/>
    <mergeCell ref="E11:E12"/>
    <mergeCell ref="E32:E33"/>
    <mergeCell ref="E48:E49"/>
    <mergeCell ref="D48:D49"/>
    <mergeCell ref="D11:D12"/>
    <mergeCell ref="D32:D33"/>
  </mergeCells>
  <phoneticPr fontId="67" type="noConversion"/>
  <conditionalFormatting sqref="D3:G3 D30:G30 E87:G89 D100:F100 C101:F101 E99:G99 E8:G9 G28 E44:G44 E57:G57 E77:G79">
    <cfRule type="expression" dxfId="1493" priority="1514" stopIfTrue="1">
      <formula>AND(NE(#REF!,"#"),NE(C3,""),NE(COUNTA($B3:B3),0))</formula>
    </cfRule>
  </conditionalFormatting>
  <conditionalFormatting sqref="H87:H89 H99 H3 H5 H8:H9 H28:H30 H44:H46 H57:H59 H77:H79">
    <cfRule type="expression" dxfId="1492" priority="1515" stopIfTrue="1">
      <formula>AND(NE(#REF!,"#"),NE($H3,""),OR(COUNTBLANK($C3:$G3)=5,NE($B3,""),IFERROR(VLOOKUP($H3,INDIRECT("VariableTypes!A2:A"),1,FALSE),TRUE)))</formula>
    </cfRule>
  </conditionalFormatting>
  <conditionalFormatting sqref="I3:I5 I87:I89 I99 I8:I9 I28:I30 I44 I57 I77:I79">
    <cfRule type="expression" dxfId="1491" priority="1516" stopIfTrue="1">
      <formula>AND(NE(#REF!,"#"),NE($I3,""),NOT(IFERROR(VLOOKUP($H3,INDIRECT("VariableTypes!$A$2:$D"),4,FALSE),FALSE)))</formula>
    </cfRule>
  </conditionalFormatting>
  <conditionalFormatting sqref="J3:K3 J5:K5 J8:K10 J58:K60 J45:K47 J30:K31 J77:K80 J87:K90 J108:K108 J107 J99:K106">
    <cfRule type="expression" dxfId="1490" priority="1517" stopIfTrue="1">
      <formula>AND(NE(#REF!,"#"),NE($J3,""),NOT(IFERROR(VLOOKUP($H3,INDIRECT("VariableTypes!$A$2:$E"),5,FALSE),FALSE)),OR($B3="",$C3=""))</formula>
    </cfRule>
  </conditionalFormatting>
  <conditionalFormatting sqref="H87:H89 H99 H3 H5 H8:H9 H28:H30 H44:H46 H57:H59 H77:H79">
    <cfRule type="expression" dxfId="1489" priority="1518" stopIfTrue="1">
      <formula>AND(NE(#REF!,"#"),COUNTBLANK($C3:$G3)&lt;5,ISBLANK($B3))</formula>
    </cfRule>
  </conditionalFormatting>
  <conditionalFormatting sqref="I3:I5 I87:I89 I99 I8:I9 I28:I30 I44 I57 I77:I79">
    <cfRule type="expression" dxfId="1488" priority="1519" stopIfTrue="1">
      <formula>AND(NE(#REF!,"#"),IFERROR(VLOOKUP($H3,INDIRECT("VariableTypes!$A$2:$D"),4,FALSE),FALSE))</formula>
    </cfRule>
  </conditionalFormatting>
  <conditionalFormatting sqref="J3:K3 J5:K5 J8:K10 J58:K60 J45:K47 J30:K31 J77:K80 J87:K90 J108:K108 J107 J99:K106">
    <cfRule type="expression" dxfId="1487" priority="1520" stopIfTrue="1">
      <formula>AND(NE(#REF!,"#"),OR(IFERROR(VLOOKUP($H3,INDIRECT("VariableTypes!$A$2:$E"),5,FALSE),FALSE),AND(NE($B3,""),NE($C3,""))))</formula>
    </cfRule>
  </conditionalFormatting>
  <conditionalFormatting sqref="F108:I108 Q32">
    <cfRule type="expression" dxfId="1486" priority="229" stopIfTrue="1">
      <formula>AND(NE(#REF!,"#"),NE(F32,""),NE(COUNTA($B32:E32),0))</formula>
    </cfRule>
  </conditionalFormatting>
  <conditionalFormatting sqref="C31 P32 C60">
    <cfRule type="expression" dxfId="1485" priority="225" stopIfTrue="1">
      <formula>AND(NE(#REF!,"#"),NE(C31,""),NE(COUNTA($B31:D31),0))</formula>
    </cfRule>
  </conditionalFormatting>
  <conditionalFormatting sqref="P31">
    <cfRule type="expression" dxfId="1484" priority="219" stopIfTrue="1">
      <formula>AND(NE(#REF!,"#"),NE(P31,""),NE(COUNTA($B31:P31),0))</formula>
    </cfRule>
  </conditionalFormatting>
  <conditionalFormatting sqref="C78">
    <cfRule type="expression" dxfId="1483" priority="1877" stopIfTrue="1">
      <formula>AND(NE(#REF!,"#"),NE(C78,""),NE(COUNTA($B79:C79),0))</formula>
    </cfRule>
  </conditionalFormatting>
  <conditionalFormatting sqref="C88">
    <cfRule type="expression" dxfId="1482" priority="208" stopIfTrue="1">
      <formula>AND(NE(#REF!,"#"),NE(C88,""),NE(COUNTA($B89:C89),0))</formula>
    </cfRule>
  </conditionalFormatting>
  <conditionalFormatting sqref="G100:G101">
    <cfRule type="expression" dxfId="1481" priority="1882" stopIfTrue="1">
      <formula>AND(NE(#REF!,"#"),NE($G100,""),OR(COUNTBLANK($C100:$F100)=5,NE($B100,""),IFERROR(VLOOKUP($G100,INDIRECT("VariableTypes!A2:A"),1,FALSE),TRUE)))</formula>
    </cfRule>
  </conditionalFormatting>
  <conditionalFormatting sqref="H100:H101">
    <cfRule type="expression" dxfId="1480" priority="1885" stopIfTrue="1">
      <formula>AND(NE(#REF!,"#"),NE($H100,""),NOT(IFERROR(VLOOKUP($G100,INDIRECT("VariableTypes!$A$2:$D"),4,FALSE),FALSE)))</formula>
    </cfRule>
  </conditionalFormatting>
  <conditionalFormatting sqref="I100">
    <cfRule type="expression" dxfId="1479" priority="1887" stopIfTrue="1">
      <formula>AND(NE(#REF!,"#"),NE($I100,""),NOT(IFERROR(VLOOKUP($G100,INDIRECT("VariableTypes!$A$2:$E"),5,FALSE),FALSE)),OR($B100="",#REF!=""))</formula>
    </cfRule>
  </conditionalFormatting>
  <conditionalFormatting sqref="G100:G101">
    <cfRule type="expression" dxfId="1478" priority="1889" stopIfTrue="1">
      <formula>AND(NE(#REF!,"#"),COUNTBLANK($C100:$F100)&lt;5,ISBLANK($B100))</formula>
    </cfRule>
  </conditionalFormatting>
  <conditionalFormatting sqref="H100:H101">
    <cfRule type="expression" dxfId="1477" priority="1892" stopIfTrue="1">
      <formula>AND(NE(#REF!,"#"),IFERROR(VLOOKUP($G100,INDIRECT("VariableTypes!$A$2:$D"),4,FALSE),FALSE))</formula>
    </cfRule>
  </conditionalFormatting>
  <conditionalFormatting sqref="I100">
    <cfRule type="expression" dxfId="1476" priority="1894" stopIfTrue="1">
      <formula>AND(NE(#REF!,"#"),OR(IFERROR(VLOOKUP($G100,INDIRECT("VariableTypes!$A$2:$E"),5,FALSE),FALSE),AND(NE($B100,""),NE(#REF!,""))))</formula>
    </cfRule>
  </conditionalFormatting>
  <conditionalFormatting sqref="D108">
    <cfRule type="expression" dxfId="1475" priority="1904" stopIfTrue="1">
      <formula>AND(NE(#REF!,"#"),NE(D108,""),NE(COUNTA(#REF!),0))</formula>
    </cfRule>
  </conditionalFormatting>
  <conditionalFormatting sqref="H6">
    <cfRule type="expression" dxfId="1474" priority="165" stopIfTrue="1">
      <formula>AND(NE(#REF!,"#"),COUNTBLANK($C6:$G6)&lt;5,ISBLANK($B6))</formula>
    </cfRule>
  </conditionalFormatting>
  <conditionalFormatting sqref="H6">
    <cfRule type="expression" dxfId="1473" priority="162" stopIfTrue="1">
      <formula>AND(NE(#REF!,"#"),NE($H6,""),OR(COUNTBLANK($C6:$G6)=5,NE($B6,""),IFERROR(VLOOKUP($H6,INDIRECT("VariableTypes!A2:A"),1,FALSE),TRUE)))</formula>
    </cfRule>
  </conditionalFormatting>
  <conditionalFormatting sqref="I6:L6">
    <cfRule type="expression" dxfId="1472" priority="163" stopIfTrue="1">
      <formula>AND(NE(#REF!,"#"),NE($I6,""),NOT(IFERROR(VLOOKUP($H6,INDIRECT("VariableTypes!$A$2:$D"),4,FALSE),FALSE)))</formula>
    </cfRule>
  </conditionalFormatting>
  <conditionalFormatting sqref="I6:L6">
    <cfRule type="expression" dxfId="1471" priority="164" stopIfTrue="1">
      <formula>AND(NE(#REF!,"#"),IFERROR(VLOOKUP($H6,INDIRECT("VariableTypes!$A$2:$D"),4,FALSE),FALSE))</formula>
    </cfRule>
  </conditionalFormatting>
  <conditionalFormatting sqref="D6:G6 I104:I106">
    <cfRule type="expression" dxfId="1470" priority="159" stopIfTrue="1">
      <formula>AND(NE(#REF!,"#"),NE(D6,""),NE(COUNTA($A6:C6),0))</formula>
    </cfRule>
  </conditionalFormatting>
  <conditionalFormatting sqref="G6">
    <cfRule type="expression" dxfId="1469" priority="160" stopIfTrue="1">
      <formula>AND(NE(#REF!,"#"),COUNTBLANK($C6:$F6)&lt;5,ISBLANK($A6))</formula>
    </cfRule>
  </conditionalFormatting>
  <conditionalFormatting sqref="G6">
    <cfRule type="expression" dxfId="1468" priority="161" stopIfTrue="1">
      <formula>AND(NE(#REF!,"#"),NE($G6,""),OR(COUNTBLANK($C6:$F6)=5,NE($A6,""),IFERROR(VLOOKUP($G6,INDIRECT("VariableTypes!A2:A"),1,FALSE),TRUE)))</formula>
    </cfRule>
  </conditionalFormatting>
  <conditionalFormatting sqref="J11:K27 J32:K43 J48:K56 J61:K76 J81:K86 J91:K98">
    <cfRule type="expression" dxfId="1467" priority="8825" stopIfTrue="1">
      <formula>AND(NE(#REF!,"#"),NE($J11,""),NOT(IFERROR(VLOOKUP($I11,INDIRECT("VariableTypes!$A$2:$E"),5,FALSE),FALSE)),OR($B11="",$D11=""))</formula>
    </cfRule>
  </conditionalFormatting>
  <conditionalFormatting sqref="J11:K27 J32:K43 J48:K56 J61:K76 J81:K86 J91:K98">
    <cfRule type="expression" dxfId="1466" priority="8830" stopIfTrue="1">
      <formula>AND(NE(#REF!,"#"),OR(IFERROR(VLOOKUP($I11,INDIRECT("VariableTypes!$A$2:$E"),5,FALSE),FALSE),AND(NE($B11,""),NE($D11,""))))</formula>
    </cfRule>
  </conditionalFormatting>
  <conditionalFormatting sqref="F10:I10">
    <cfRule type="expression" dxfId="1465" priority="155" stopIfTrue="1">
      <formula>AND(NE(#REF!,"#"),NE(F10,""),NE(COUNTA($C10:E10),0))</formula>
    </cfRule>
  </conditionalFormatting>
  <conditionalFormatting sqref="D10">
    <cfRule type="expression" dxfId="1464" priority="158" stopIfTrue="1">
      <formula>AND(NE(#REF!,"#"),NE(D10,""),NE(COUNTA(B10:$C10),0))</formula>
    </cfRule>
  </conditionalFormatting>
  <conditionalFormatting sqref="F12:H12">
    <cfRule type="expression" dxfId="1463" priority="154" stopIfTrue="1">
      <formula>AND(NE(#REF!,"#"),NE(F12,""),NE(COUNTA($C12:E12),0))</formula>
    </cfRule>
  </conditionalFormatting>
  <conditionalFormatting sqref="E11">
    <cfRule type="expression" dxfId="1462" priority="152" stopIfTrue="1">
      <formula>AND(NE(#REF!,"#"),NE(E11,""),NE(COUNTA($C12:D12),0))</formula>
    </cfRule>
  </conditionalFormatting>
  <conditionalFormatting sqref="C90">
    <cfRule type="expression" dxfId="1461" priority="8863" stopIfTrue="1">
      <formula>AND(NE(#REF!,"#"),NE(C90,""),NE(COUNTA($B91:D91),0))</formula>
    </cfRule>
  </conditionalFormatting>
  <conditionalFormatting sqref="F33:H33">
    <cfRule type="expression" dxfId="1460" priority="151" stopIfTrue="1">
      <formula>AND(NE(#REF!,"#"),NE(F33,""),NE(COUNTA($C33:E33),0))</formula>
    </cfRule>
  </conditionalFormatting>
  <conditionalFormatting sqref="E32">
    <cfRule type="expression" dxfId="1459" priority="149" stopIfTrue="1">
      <formula>AND(NE(#REF!,"#"),NE(E32,""),NE(COUNTA($C33:D33),0))</formula>
    </cfRule>
  </conditionalFormatting>
  <conditionalFormatting sqref="F49:H49">
    <cfRule type="expression" dxfId="1458" priority="148" stopIfTrue="1">
      <formula>AND(NE(#REF!,"#"),NE(F49,""),NE(COUNTA($C49:E49),0))</formula>
    </cfRule>
  </conditionalFormatting>
  <conditionalFormatting sqref="E48">
    <cfRule type="expression" dxfId="1457" priority="146" stopIfTrue="1">
      <formula>AND(NE(#REF!,"#"),NE(E48,""),NE(COUNTA($C49:D49),0))</formula>
    </cfRule>
  </conditionalFormatting>
  <conditionalFormatting sqref="F62:H62">
    <cfRule type="expression" dxfId="1456" priority="145" stopIfTrue="1">
      <formula>AND(NE(#REF!,"#"),NE(F62,""),NE(COUNTA($C62:E62),0))</formula>
    </cfRule>
  </conditionalFormatting>
  <conditionalFormatting sqref="G107">
    <cfRule type="expression" dxfId="1455" priority="112" stopIfTrue="1">
      <formula>AND(NE(#REF!,"#"),NE(G107,""),NE(COUNTA($C107:F107),0))</formula>
    </cfRule>
  </conditionalFormatting>
  <conditionalFormatting sqref="E61">
    <cfRule type="expression" dxfId="1454" priority="143" stopIfTrue="1">
      <formula>AND(NE(#REF!,"#"),NE(E61,""),NE(COUNTA($C62:D62),0))</formula>
    </cfRule>
  </conditionalFormatting>
  <conditionalFormatting sqref="F82:H82">
    <cfRule type="expression" dxfId="1453" priority="142" stopIfTrue="1">
      <formula>AND(NE(#REF!,"#"),NE(F82,""),NE(COUNTA($C82:E82),0))</formula>
    </cfRule>
  </conditionalFormatting>
  <conditionalFormatting sqref="E81">
    <cfRule type="expression" dxfId="1452" priority="140" stopIfTrue="1">
      <formula>AND(NE(#REF!,"#"),NE(E81,""),NE(COUNTA($C82:D82),0))</formula>
    </cfRule>
  </conditionalFormatting>
  <conditionalFormatting sqref="F92:H92">
    <cfRule type="expression" dxfId="1451" priority="139" stopIfTrue="1">
      <formula>AND(NE(#REF!,"#"),NE(F92,""),NE(COUNTA($C92:E92),0))</formula>
    </cfRule>
  </conditionalFormatting>
  <conditionalFormatting sqref="E91">
    <cfRule type="expression" dxfId="1450" priority="137" stopIfTrue="1">
      <formula>AND(NE(#REF!,"#"),NE(E91,""),NE(COUNTA($C92:D92),0))</formula>
    </cfRule>
  </conditionalFormatting>
  <conditionalFormatting sqref="F109:H109">
    <cfRule type="expression" dxfId="1449" priority="128" stopIfTrue="1">
      <formula>AND(NE(#REF!,"#"),NE(F109,""),NE(COUNTA($C109:E109),0))</formula>
    </cfRule>
  </conditionalFormatting>
  <conditionalFormatting sqref="J109:K109">
    <cfRule type="expression" dxfId="1448" priority="129" stopIfTrue="1">
      <formula>AND(NE(#REF!,"#"),NE($J109,""),NOT(IFERROR(VLOOKUP($H109,INDIRECT("VariableTypes!$A$2:$E"),5,FALSE),FALSE)),OR($C109="",#REF!=""))</formula>
    </cfRule>
  </conditionalFormatting>
  <conditionalFormatting sqref="J109:K109">
    <cfRule type="expression" dxfId="1447" priority="130" stopIfTrue="1">
      <formula>AND(NE(#REF!,"#"),OR(IFERROR(VLOOKUP($H109,INDIRECT("VariableTypes!$A$2:$E"),5,FALSE),FALSE),AND(NE($C109,""),NE(#REF!,""))))</formula>
    </cfRule>
  </conditionalFormatting>
  <conditionalFormatting sqref="F111 H111:I111">
    <cfRule type="expression" dxfId="1446" priority="131" stopIfTrue="1">
      <formula>AND(NE(#REF!,"#"),NE(F111,""),NE(COUNTA($D111:E111),0))</formula>
    </cfRule>
  </conditionalFormatting>
  <conditionalFormatting sqref="D111">
    <cfRule type="expression" dxfId="1445" priority="134" stopIfTrue="1">
      <formula>AND(NE(#REF!,"#"),NE(D111,""),NE(COUNTA($D111:F111),0))</formula>
    </cfRule>
  </conditionalFormatting>
  <conditionalFormatting sqref="J111:K111">
    <cfRule type="expression" dxfId="1444" priority="135" stopIfTrue="1">
      <formula>AND(NE(#REF!,"#"),NE($J111,""),NOT(IFERROR(VLOOKUP($I111,INDIRECT("VariableTypes!$A$2:$E"),5,FALSE),FALSE)),OR($D111="",#REF!=""))</formula>
    </cfRule>
  </conditionalFormatting>
  <conditionalFormatting sqref="J111:K111">
    <cfRule type="expression" dxfId="1443" priority="136" stopIfTrue="1">
      <formula>AND(NE(#REF!,"#"),OR(IFERROR(VLOOKUP($I111,INDIRECT("VariableTypes!$A$2:$E"),5,FALSE),FALSE),AND(NE($D111,""),NE(#REF!,""))))</formula>
    </cfRule>
  </conditionalFormatting>
  <conditionalFormatting sqref="F102:I103">
    <cfRule type="expression" dxfId="1442" priority="119" stopIfTrue="1">
      <formula>AND(NE(#REF!,"#"),NE(F102,""),NE(COUNTA($A102:E102),0))</formula>
    </cfRule>
  </conditionalFormatting>
  <conditionalFormatting sqref="E103">
    <cfRule type="expression" dxfId="1441" priority="120" stopIfTrue="1">
      <formula>AND(NE(#REF!,"#"),NE(E103,""),NE(COUNTA($A105:D105),0))</formula>
    </cfRule>
  </conditionalFormatting>
  <conditionalFormatting sqref="D102:D103">
    <cfRule type="expression" dxfId="1440" priority="118" stopIfTrue="1">
      <formula>AND(NE(#REF!,"#"),NE(D102,""),NE(COUNTA($A102:C102),0))</formula>
    </cfRule>
  </conditionalFormatting>
  <conditionalFormatting sqref="E102">
    <cfRule type="expression" dxfId="1439" priority="121" stopIfTrue="1">
      <formula>AND(NE(#REF!,"#"),NE(E102,""),NE(COUNTA($A104:C104),0))</formula>
    </cfRule>
  </conditionalFormatting>
  <conditionalFormatting sqref="D104">
    <cfRule type="expression" dxfId="1438" priority="123" stopIfTrue="1">
      <formula>AND(NE(#REF!,"#"),NE(D104,""),NE(COUNTA(#REF!),0))</formula>
    </cfRule>
  </conditionalFormatting>
  <conditionalFormatting sqref="D105">
    <cfRule type="expression" dxfId="1437" priority="124" stopIfTrue="1">
      <formula>AND(NE(#REF!,"#"),NE(D105,""),NE(COUNTA(#REF!),0))</formula>
    </cfRule>
  </conditionalFormatting>
  <conditionalFormatting sqref="H107:I107">
    <cfRule type="expression" dxfId="1436" priority="115" stopIfTrue="1">
      <formula>AND(NE(#REF!,"#"),NE(H107,""),NE(COUNTA($A107:G107),0))</formula>
    </cfRule>
  </conditionalFormatting>
  <conditionalFormatting sqref="H107:I107">
    <cfRule type="expression" dxfId="1435" priority="116" stopIfTrue="1">
      <formula>AND(NE(#REF!,"#"),COUNTBLANK($C107:$G107)&lt;5,ISBLANK($A107))</formula>
    </cfRule>
  </conditionalFormatting>
  <conditionalFormatting sqref="H107:I107">
    <cfRule type="expression" dxfId="1434" priority="117" stopIfTrue="1">
      <formula>AND(NE(#REF!,"#"),NE($H107,""),OR(COUNTBLANK($C107:$G107)=5,NE($A107,""),IFERROR(VLOOKUP($H107,INDIRECT("VariableTypes!A2:A"),1,FALSE),TRUE)))</formula>
    </cfRule>
  </conditionalFormatting>
  <conditionalFormatting sqref="G107">
    <cfRule type="expression" dxfId="1433" priority="113" stopIfTrue="1">
      <formula>AND(NE(#REF!,"#"),COUNTBLANK($C107:$F107)&lt;5,ISBLANK(#REF!))</formula>
    </cfRule>
  </conditionalFormatting>
  <conditionalFormatting sqref="G107">
    <cfRule type="expression" dxfId="1432" priority="114" stopIfTrue="1">
      <formula>AND(NE(#REF!,"#"),NE($G107,""),OR(COUNTBLANK($C107:$F107)=5,NE(#REF!,""),IFERROR(VLOOKUP($G107,INDIRECT("VariableTypes!A2:A"),1,FALSE),TRUE)))</formula>
    </cfRule>
  </conditionalFormatting>
  <conditionalFormatting sqref="C107:F107 E108">
    <cfRule type="expression" dxfId="1431" priority="110" stopIfTrue="1">
      <formula>AND(NE(#REF!,"#"),NE(C107,""),NE(COUNTA(#REF!),0))</formula>
    </cfRule>
  </conditionalFormatting>
  <conditionalFormatting sqref="F31:I31">
    <cfRule type="expression" dxfId="1430" priority="93" stopIfTrue="1">
      <formula>AND(NE(#REF!,"#"),NE(F31,""),NE(COUNTA($C31:E31),0))</formula>
    </cfRule>
  </conditionalFormatting>
  <conditionalFormatting sqref="D31">
    <cfRule type="expression" dxfId="1429" priority="94" stopIfTrue="1">
      <formula>AND(NE(#REF!,"#"),NE(D31,""),NE(COUNTA(B31:$C31),0))</formula>
    </cfRule>
  </conditionalFormatting>
  <conditionalFormatting sqref="D28:D30">
    <cfRule type="expression" dxfId="1428" priority="8875" stopIfTrue="1">
      <formula>AND(NE(#REF!,"#"),NE(D28,""),NE(COUNTA($B28:C28),0))</formula>
    </cfRule>
  </conditionalFormatting>
  <conditionalFormatting sqref="E28:E29 F28 F29:G29 E45:G45 E58:G58">
    <cfRule type="expression" dxfId="1427" priority="8876" stopIfTrue="1">
      <formula>AND(NE(#REF!,"#"),NE(E28,""),NE(COUNTA($B28:C28),0))</formula>
    </cfRule>
  </conditionalFormatting>
  <conditionalFormatting sqref="J7:K7 J28:K28">
    <cfRule type="expression" dxfId="1426" priority="8881" stopIfTrue="1">
      <formula>AND(NE(#REF!,"#"),NE($J7,""),NOT(IFERROR(VLOOKUP($H7,INDIRECT("VariableTypes!$A$2:$E"),5,FALSE),FALSE)),OR($B7="",#REF!=""))</formula>
    </cfRule>
  </conditionalFormatting>
  <conditionalFormatting sqref="J7:K7 J28:K28">
    <cfRule type="expression" dxfId="1425" priority="8885" stopIfTrue="1">
      <formula>AND(NE(#REF!,"#"),OR(IFERROR(VLOOKUP($H7,INDIRECT("VariableTypes!$A$2:$E"),5,FALSE),FALSE),AND(NE($B7,""),NE(#REF!,""))))</formula>
    </cfRule>
  </conditionalFormatting>
  <conditionalFormatting sqref="E46:G46">
    <cfRule type="expression" dxfId="1424" priority="87" stopIfTrue="1">
      <formula>AND(NE(#REF!,"#"),NE(E46,""),NE(COUNTA($B46:D46),0))</formula>
    </cfRule>
  </conditionalFormatting>
  <conditionalFormatting sqref="I45:I46">
    <cfRule type="expression" dxfId="1423" priority="89" stopIfTrue="1">
      <formula>AND(NE(#REF!,"#"),NE($I45,""),NOT(IFERROR(VLOOKUP($H45,INDIRECT("VariableTypes!$A$2:$D"),4,FALSE),FALSE)))</formula>
    </cfRule>
  </conditionalFormatting>
  <conditionalFormatting sqref="I45:I46">
    <cfRule type="expression" dxfId="1422" priority="91" stopIfTrue="1">
      <formula>AND(NE(#REF!,"#"),IFERROR(VLOOKUP($H45,INDIRECT("VariableTypes!$A$2:$D"),4,FALSE),FALSE))</formula>
    </cfRule>
  </conditionalFormatting>
  <conditionalFormatting sqref="C47">
    <cfRule type="expression" dxfId="1421" priority="86" stopIfTrue="1">
      <formula>AND(NE(#REF!,"#"),NE(C47,""),NE(COUNTA($B47:D47),0))</formula>
    </cfRule>
  </conditionalFormatting>
  <conditionalFormatting sqref="F47:I47">
    <cfRule type="expression" dxfId="1420" priority="84" stopIfTrue="1">
      <formula>AND(NE(#REF!,"#"),NE(F47,""),NE(COUNTA($C47:E47),0))</formula>
    </cfRule>
  </conditionalFormatting>
  <conditionalFormatting sqref="D47">
    <cfRule type="expression" dxfId="1419" priority="85" stopIfTrue="1">
      <formula>AND(NE(#REF!,"#"),NE(D47,""),NE(COUNTA(B47:$C47),0))</formula>
    </cfRule>
  </conditionalFormatting>
  <conditionalFormatting sqref="E59:G59">
    <cfRule type="expression" dxfId="1418" priority="77" stopIfTrue="1">
      <formula>AND(NE(#REF!,"#"),NE(E59,""),NE(COUNTA($B59:D59),0))</formula>
    </cfRule>
  </conditionalFormatting>
  <conditionalFormatting sqref="I58:I59">
    <cfRule type="expression" dxfId="1417" priority="79" stopIfTrue="1">
      <formula>AND(NE(#REF!,"#"),NE($I58,""),NOT(IFERROR(VLOOKUP($H58,INDIRECT("VariableTypes!$A$2:$D"),4,FALSE),FALSE)))</formula>
    </cfRule>
  </conditionalFormatting>
  <conditionalFormatting sqref="I58:I59">
    <cfRule type="expression" dxfId="1416" priority="81" stopIfTrue="1">
      <formula>AND(NE(#REF!,"#"),IFERROR(VLOOKUP($H58,INDIRECT("VariableTypes!$A$2:$D"),4,FALSE),FALSE))</formula>
    </cfRule>
  </conditionalFormatting>
  <conditionalFormatting sqref="F60:I60">
    <cfRule type="expression" dxfId="1415" priority="74" stopIfTrue="1">
      <formula>AND(NE(#REF!,"#"),NE(F60,""),NE(COUNTA($C60:E60),0))</formula>
    </cfRule>
  </conditionalFormatting>
  <conditionalFormatting sqref="D60">
    <cfRule type="expression" dxfId="1414" priority="75" stopIfTrue="1">
      <formula>AND(NE(#REF!,"#"),NE(D60,""),NE(COUNTA(B60:$C60),0))</formula>
    </cfRule>
  </conditionalFormatting>
  <conditionalFormatting sqref="F80:I80">
    <cfRule type="expression" dxfId="1413" priority="72" stopIfTrue="1">
      <formula>AND(NE(#REF!,"#"),NE(F80,""),NE(COUNTA($C80:E80),0))</formula>
    </cfRule>
  </conditionalFormatting>
  <conditionalFormatting sqref="D80">
    <cfRule type="expression" dxfId="1412" priority="73" stopIfTrue="1">
      <formula>AND(NE(#REF!,"#"),NE(D80,""),NE(COUNTA(B80:$C80),0))</formula>
    </cfRule>
  </conditionalFormatting>
  <conditionalFormatting sqref="F90:I90">
    <cfRule type="expression" dxfId="1411" priority="70" stopIfTrue="1">
      <formula>AND(NE(#REF!,"#"),NE(F90,""),NE(COUNTA($C90:E90),0))</formula>
    </cfRule>
  </conditionalFormatting>
  <conditionalFormatting sqref="D90">
    <cfRule type="expression" dxfId="1410" priority="71" stopIfTrue="1">
      <formula>AND(NE(#REF!,"#"),NE(D90,""),NE(COUNTA(B90:$C90),0))</formula>
    </cfRule>
  </conditionalFormatting>
  <conditionalFormatting sqref="F4:G5">
    <cfRule type="expression" dxfId="1409" priority="9373" stopIfTrue="1">
      <formula>AND(NE(#REF!,"#"),NE(F4,""),NE(COUNTA($C4:E4),0))</formula>
    </cfRule>
  </conditionalFormatting>
  <conditionalFormatting sqref="H4">
    <cfRule type="expression" dxfId="1408" priority="9376" stopIfTrue="1">
      <formula>AND(NE(#REF!,"#"),NE($H4,""),OR(COUNTBLANK($C4:$G4)=5,NE($C4,""),IFERROR(VLOOKUP($H4,INDIRECT("VariableTypes!A2:A"),1,FALSE),TRUE)))</formula>
    </cfRule>
  </conditionalFormatting>
  <conditionalFormatting sqref="J4:K4">
    <cfRule type="expression" dxfId="1407" priority="9378" stopIfTrue="1">
      <formula>AND(NE(#REF!,"#"),NE($J4,""),NOT(IFERROR(VLOOKUP($H4,INDIRECT("VariableTypes!$A$2:$E"),5,FALSE),FALSE)),OR($C4="",#REF!=""))</formula>
    </cfRule>
  </conditionalFormatting>
  <conditionalFormatting sqref="H4">
    <cfRule type="expression" dxfId="1406" priority="9381" stopIfTrue="1">
      <formula>AND(NE(#REF!,"#"),COUNTBLANK($C4:$G4)&lt;5,ISBLANK($C4))</formula>
    </cfRule>
  </conditionalFormatting>
  <conditionalFormatting sqref="J4:K4">
    <cfRule type="expression" dxfId="1405" priority="9383" stopIfTrue="1">
      <formula>AND(NE(#REF!,"#"),OR(IFERROR(VLOOKUP($H4,INDIRECT("VariableTypes!$A$2:$E"),5,FALSE),FALSE),AND(NE($C4,""),NE(#REF!,""))))</formula>
    </cfRule>
  </conditionalFormatting>
  <conditionalFormatting sqref="D4:E5">
    <cfRule type="expression" dxfId="1404" priority="9385" stopIfTrue="1">
      <formula>AND(NE(#REF!,"#"),NE(D4,""),NE(COUNTA($C4:C4),0))</formula>
    </cfRule>
  </conditionalFormatting>
  <conditionalFormatting sqref="H34:I43">
    <cfRule type="expression" dxfId="1403" priority="27" stopIfTrue="1">
      <formula>AND(NE(#REF!,"#"),NE(H34,""),NE(COUNTA($C34:G34),0))</formula>
    </cfRule>
  </conditionalFormatting>
  <conditionalFormatting sqref="G23">
    <cfRule type="expression" dxfId="1402" priority="26" stopIfTrue="1">
      <formula>AND(NE(#REF!,"#"),NE(G23,""),NE(COUNTA($C23:F23),0))</formula>
    </cfRule>
  </conditionalFormatting>
  <conditionalFormatting sqref="H13:I26">
    <cfRule type="expression" dxfId="1401" priority="25" stopIfTrue="1">
      <formula>AND(NE(#REF!,"#"),NE(H13,""),NE(COUNTA($C13:G13),0))</formula>
    </cfRule>
  </conditionalFormatting>
  <conditionalFormatting sqref="D8">
    <cfRule type="expression" dxfId="1400" priority="9961" stopIfTrue="1">
      <formula>AND(NE(#REF!,"#"),NE(D8,""),NE(COUNTA(#REF!),0))</formula>
    </cfRule>
  </conditionalFormatting>
  <conditionalFormatting sqref="J29:K29">
    <cfRule type="expression" dxfId="1399" priority="9972" stopIfTrue="1">
      <formula>AND(NE(#REF!,"#"),NE($J29,""),NOT(IFERROR(VLOOKUP($H29,INDIRECT("VariableTypes!$A$2:$E"),5,FALSE),FALSE)),OR($B29="",$D29=""))</formula>
    </cfRule>
  </conditionalFormatting>
  <conditionalFormatting sqref="J29:K29">
    <cfRule type="expression" dxfId="1398" priority="9973" stopIfTrue="1">
      <formula>AND(NE(#REF!,"#"),OR(IFERROR(VLOOKUP($H29,INDIRECT("VariableTypes!$A$2:$E"),5,FALSE),FALSE),AND(NE($B29,""),NE($D29,""))))</formula>
    </cfRule>
  </conditionalFormatting>
  <conditionalFormatting sqref="J44:K44 J57:K57">
    <cfRule type="expression" dxfId="1397" priority="9977" stopIfTrue="1">
      <formula>AND(NE(#REF!,"#"),NE($J44,""),NOT(IFERROR(VLOOKUP($H44,INDIRECT("VariableTypes!$A$2:$E"),5,FALSE),FALSE)),OR($B44="",$D45=""))</formula>
    </cfRule>
  </conditionalFormatting>
  <conditionalFormatting sqref="J44:K44 J57:K57">
    <cfRule type="expression" dxfId="1396" priority="9980" stopIfTrue="1">
      <formula>AND(NE(#REF!,"#"),OR(IFERROR(VLOOKUP($H44,INDIRECT("VariableTypes!$A$2:$E"),5,FALSE),FALSE),AND(NE($B44,""),NE($D45,""))))</formula>
    </cfRule>
  </conditionalFormatting>
  <conditionalFormatting sqref="C80">
    <cfRule type="expression" dxfId="1395" priority="9984" stopIfTrue="1">
      <formula>AND(NE(#REF!,"#"),NE(C80,""),NE(COUNTA(#REF!),0))</formula>
    </cfRule>
  </conditionalFormatting>
  <conditionalFormatting sqref="H104">
    <cfRule type="expression" dxfId="1394" priority="9987" stopIfTrue="1">
      <formula>AND(NE(#REF!,"#"),NE(H104,""),NE(COUNTA($A104:F104),0))</formula>
    </cfRule>
  </conditionalFormatting>
  <conditionalFormatting sqref="E105:E106">
    <cfRule type="expression" dxfId="1393" priority="9992" stopIfTrue="1">
      <formula>AND(NE(#REF!,"#"),NE(E105,""),NE(COUNTA($A105:E105),0))</formula>
    </cfRule>
  </conditionalFormatting>
  <conditionalFormatting sqref="G104:G106 H105:H106">
    <cfRule type="expression" dxfId="1392" priority="11578" stopIfTrue="1">
      <formula>AND(NE(#REF!,"#"),NE(G104,""),NE(COUNTA($A104:D104),0))</formula>
    </cfRule>
  </conditionalFormatting>
  <conditionalFormatting sqref="D106">
    <cfRule type="expression" dxfId="1391" priority="57" stopIfTrue="1">
      <formula>AND(NE(#REF!,"#"),NE(D106,""),NE(COUNTA(#REF!),0))</formula>
    </cfRule>
  </conditionalFormatting>
  <conditionalFormatting sqref="A115:A117">
    <cfRule type="cellIs" dxfId="1390" priority="52" stopIfTrue="1" operator="equal">
      <formula>"include_in_docs"</formula>
    </cfRule>
  </conditionalFormatting>
  <conditionalFormatting sqref="G13:G22">
    <cfRule type="expression" dxfId="1389" priority="51" stopIfTrue="1">
      <formula>AND(NE(#REF!,"#"),NE(G13,""),NE(COUNTA($C13:F13),0))</formula>
    </cfRule>
  </conditionalFormatting>
  <conditionalFormatting sqref="G24:G25">
    <cfRule type="expression" dxfId="1388" priority="50" stopIfTrue="1">
      <formula>AND(NE(#REF!,"#"),NE(G24,""),NE(COUNTA($C24:F24),0))</formula>
    </cfRule>
  </conditionalFormatting>
  <conditionalFormatting sqref="G34:G41">
    <cfRule type="expression" dxfId="1387" priority="49" stopIfTrue="1">
      <formula>AND(NE(#REF!,"#"),NE(G34,""),NE(COUNTA($C34:F34),0))</formula>
    </cfRule>
  </conditionalFormatting>
  <conditionalFormatting sqref="G50:G53">
    <cfRule type="expression" dxfId="1386" priority="48" stopIfTrue="1">
      <formula>AND(NE(#REF!,"#"),NE(G50,""),NE(COUNTA($C50:F50),0))</formula>
    </cfRule>
  </conditionalFormatting>
  <conditionalFormatting sqref="G55">
    <cfRule type="expression" dxfId="1385" priority="47" stopIfTrue="1">
      <formula>AND(NE(#REF!,"#"),NE(G55,""),NE(COUNTA($C55:F55),0))</formula>
    </cfRule>
  </conditionalFormatting>
  <conditionalFormatting sqref="G63:G71">
    <cfRule type="expression" dxfId="1384" priority="46" stopIfTrue="1">
      <formula>AND(NE(#REF!,"#"),NE(G63,""),NE(COUNTA($C63:F63),0))</formula>
    </cfRule>
  </conditionalFormatting>
  <conditionalFormatting sqref="G73:G74">
    <cfRule type="expression" dxfId="1383" priority="45" stopIfTrue="1">
      <formula>AND(NE(#REF!,"#"),NE(G73,""),NE(COUNTA($C73:F73),0))</formula>
    </cfRule>
  </conditionalFormatting>
  <conditionalFormatting sqref="I12">
    <cfRule type="expression" dxfId="1382" priority="44" stopIfTrue="1">
      <formula>AND(NE(#REF!,"#"),NE(I12,""),NE(COUNTA($C12:H12),0))</formula>
    </cfRule>
  </conditionalFormatting>
  <conditionalFormatting sqref="I33">
    <cfRule type="expression" dxfId="1381" priority="43" stopIfTrue="1">
      <formula>AND(NE(#REF!,"#"),NE(I33,""),NE(COUNTA($C33:H33),0))</formula>
    </cfRule>
  </conditionalFormatting>
  <conditionalFormatting sqref="I49">
    <cfRule type="expression" dxfId="1380" priority="42" stopIfTrue="1">
      <formula>AND(NE(#REF!,"#"),NE(I49,""),NE(COUNTA($C49:H49),0))</formula>
    </cfRule>
  </conditionalFormatting>
  <conditionalFormatting sqref="I62">
    <cfRule type="expression" dxfId="1379" priority="41" stopIfTrue="1">
      <formula>AND(NE(#REF!,"#"),NE(I62,""),NE(COUNTA($C62:H62),0))</formula>
    </cfRule>
  </conditionalFormatting>
  <conditionalFormatting sqref="I82">
    <cfRule type="expression" dxfId="1378" priority="40" stopIfTrue="1">
      <formula>AND(NE(#REF!,"#"),NE(I82,""),NE(COUNTA($C82:H82),0))</formula>
    </cfRule>
  </conditionalFormatting>
  <conditionalFormatting sqref="I92">
    <cfRule type="expression" dxfId="1377" priority="39" stopIfTrue="1">
      <formula>AND(NE(#REF!,"#"),NE(I92,""),NE(COUNTA($C92:H92),0))</formula>
    </cfRule>
  </conditionalFormatting>
  <conditionalFormatting sqref="H93:I98">
    <cfRule type="expression" dxfId="1376" priority="36" stopIfTrue="1">
      <formula>AND(NE(#REF!,"#"),NE(H93,""),NE(COUNTA($C93:G93),0))</formula>
    </cfRule>
  </conditionalFormatting>
  <conditionalFormatting sqref="H86:I86">
    <cfRule type="expression" dxfId="1375" priority="35" stopIfTrue="1">
      <formula>AND(NE(#REF!,"#"),NE(H86,""),NE(COUNTA($C86:G86),0))</formula>
    </cfRule>
  </conditionalFormatting>
  <conditionalFormatting sqref="H83:I84">
    <cfRule type="expression" dxfId="1374" priority="34" stopIfTrue="1">
      <formula>AND(NE(#REF!,"#"),NE(H83,""),NE(COUNTA($C83:G83),0))</formula>
    </cfRule>
  </conditionalFormatting>
  <conditionalFormatting sqref="G72">
    <cfRule type="expression" dxfId="1373" priority="31" stopIfTrue="1">
      <formula>AND(NE(#REF!,"#"),NE(G72,""),NE(COUNTA($C72:F72),0))</formula>
    </cfRule>
  </conditionalFormatting>
  <conditionalFormatting sqref="H63:I74">
    <cfRule type="expression" dxfId="1372" priority="32" stopIfTrue="1">
      <formula>AND(NE(#REF!,"#"),NE(H63,""),NE(COUNTA($C63:G63),0))</formula>
    </cfRule>
  </conditionalFormatting>
  <conditionalFormatting sqref="G54">
    <cfRule type="expression" dxfId="1371" priority="30" stopIfTrue="1">
      <formula>AND(NE(#REF!,"#"),NE(G54,""),NE(COUNTA($C54:F54),0))</formula>
    </cfRule>
  </conditionalFormatting>
  <conditionalFormatting sqref="H50:I56">
    <cfRule type="expression" dxfId="1370" priority="29" stopIfTrue="1">
      <formula>AND(NE(#REF!,"#"),NE(H50,""),NE(COUNTA($C50:G50),0))</formula>
    </cfRule>
  </conditionalFormatting>
  <conditionalFormatting sqref="G42">
    <cfRule type="expression" dxfId="1369" priority="28" stopIfTrue="1">
      <formula>AND(NE(#REF!,"#"),NE(G42,""),NE(COUNTA($C42:F42),0))</formula>
    </cfRule>
  </conditionalFormatting>
  <conditionalFormatting sqref="D114:G114">
    <cfRule type="expression" dxfId="1368" priority="18" stopIfTrue="1">
      <formula>AND(NE(#REF!,"#"),NE(D114,""),NE(COUNTA($B114:C114),0))</formula>
    </cfRule>
  </conditionalFormatting>
  <conditionalFormatting sqref="H114">
    <cfRule type="expression" dxfId="1367" priority="19" stopIfTrue="1">
      <formula>AND(NE(#REF!,"#"),NE($H114,""),OR(COUNTBLANK($C114:$G114)=5,NE($B114,""),IFERROR(VLOOKUP($H114,INDIRECT("VariableTypes!A2:A"),1,FALSE),TRUE)))</formula>
    </cfRule>
  </conditionalFormatting>
  <conditionalFormatting sqref="I114">
    <cfRule type="expression" dxfId="1366" priority="20" stopIfTrue="1">
      <formula>AND(NE(#REF!,"#"),NE($I114,""),NOT(IFERROR(VLOOKUP($H114,INDIRECT("VariableTypes!$A$2:$D"),4,FALSE),FALSE)))</formula>
    </cfRule>
  </conditionalFormatting>
  <conditionalFormatting sqref="J114:K114">
    <cfRule type="expression" dxfId="1365" priority="21" stopIfTrue="1">
      <formula>AND(NE(#REF!,"#"),NE($J114,""),NOT(IFERROR(VLOOKUP($H114,INDIRECT("VariableTypes!$A$2:$E"),5,FALSE),FALSE)),OR($B114="",$C114=""))</formula>
    </cfRule>
  </conditionalFormatting>
  <conditionalFormatting sqref="H114">
    <cfRule type="expression" dxfId="1364" priority="22" stopIfTrue="1">
      <formula>AND(NE(#REF!,"#"),COUNTBLANK($C114:$G114)&lt;5,ISBLANK($B114))</formula>
    </cfRule>
  </conditionalFormatting>
  <conditionalFormatting sqref="I114">
    <cfRule type="expression" dxfId="1363" priority="23" stopIfTrue="1">
      <formula>AND(NE(#REF!,"#"),IFERROR(VLOOKUP($H114,INDIRECT("VariableTypes!$A$2:$D"),4,FALSE),FALSE))</formula>
    </cfRule>
  </conditionalFormatting>
  <conditionalFormatting sqref="J114:K114">
    <cfRule type="expression" dxfId="1362" priority="24" stopIfTrue="1">
      <formula>AND(NE(#REF!,"#"),OR(IFERROR(VLOOKUP($H114,INDIRECT("VariableTypes!$A$2:$E"),5,FALSE),FALSE),AND(NE($B114,""),NE($C114,""))))</formula>
    </cfRule>
  </conditionalFormatting>
  <conditionalFormatting sqref="J112:K113">
    <cfRule type="expression" dxfId="1361" priority="16" stopIfTrue="1">
      <formula>AND(NE(#REF!,"#"),NE($J112,""),NOT(IFERROR(VLOOKUP($I112,INDIRECT("VariableTypes!$A$2:$E"),5,FALSE),FALSE)),OR($D112="",#REF!=""))</formula>
    </cfRule>
  </conditionalFormatting>
  <conditionalFormatting sqref="J112:K113">
    <cfRule type="expression" dxfId="1360" priority="17" stopIfTrue="1">
      <formula>AND(NE(#REF!,"#"),OR(IFERROR(VLOOKUP($I112,INDIRECT("VariableTypes!$A$2:$E"),5,FALSE),FALSE),AND(NE($D112,""),NE(#REF!,""))))</formula>
    </cfRule>
  </conditionalFormatting>
  <conditionalFormatting sqref="L115">
    <cfRule type="expression" dxfId="1359" priority="12" stopIfTrue="1">
      <formula>AND(NE(#REF!,"#"),NE(L115,""),NE(COUNTA($C115:H115),0))</formula>
    </cfRule>
  </conditionalFormatting>
  <conditionalFormatting sqref="L115">
    <cfRule type="expression" dxfId="1358" priority="13" stopIfTrue="1">
      <formula>AND(NE(#REF!,"#"),COUNTBLANK($C115:$F115)&lt;5,ISBLANK(#REF!))</formula>
    </cfRule>
  </conditionalFormatting>
  <conditionalFormatting sqref="L115">
    <cfRule type="expression" dxfId="1357" priority="14" stopIfTrue="1">
      <formula>AND(NE(#REF!,"#"),NE($G115,""),OR(COUNTBLANK($C115:$F115)=5,NE(#REF!,""),IFERROR(VLOOKUP($G115,INDIRECT("VariableTypes!A2:A"),1,FALSE),TRUE)))</formula>
    </cfRule>
  </conditionalFormatting>
  <conditionalFormatting sqref="D115:G115">
    <cfRule type="expression" dxfId="1356" priority="15" stopIfTrue="1">
      <formula>AND(NE(#REF!,"#"),NE(D115,""),NE(COUNTA($C115:C115),0))</formula>
    </cfRule>
  </conditionalFormatting>
  <conditionalFormatting sqref="H76:I76">
    <cfRule type="expression" dxfId="1355" priority="11" stopIfTrue="1">
      <formula>AND(NE(#REF!,"#"),NE(H76,""),NE(COUNTA($C76:G76),0))</formula>
    </cfRule>
  </conditionalFormatting>
  <conditionalFormatting sqref="H27:I27">
    <cfRule type="expression" dxfId="1354" priority="10" stopIfTrue="1">
      <formula>AND(NE(#REF!,"#"),NE(H27,""),NE(COUNTA($C27:G27),0))</formula>
    </cfRule>
  </conditionalFormatting>
  <conditionalFormatting sqref="D44:D46">
    <cfRule type="expression" dxfId="1353" priority="9" stopIfTrue="1">
      <formula>AND(NE(#REF!,"#"),NE(D44,""),NE(COUNTA($B44:C44),0))</formula>
    </cfRule>
  </conditionalFormatting>
  <conditionalFormatting sqref="D57:D59">
    <cfRule type="expression" dxfId="1352" priority="8" stopIfTrue="1">
      <formula>AND(NE(#REF!,"#"),NE(D57,""),NE(COUNTA($B57:C57),0))</formula>
    </cfRule>
  </conditionalFormatting>
  <conditionalFormatting sqref="D77:D79">
    <cfRule type="expression" dxfId="1351" priority="7" stopIfTrue="1">
      <formula>AND(NE(#REF!,"#"),NE(D77,""),NE(COUNTA($B77:C77),0))</formula>
    </cfRule>
  </conditionalFormatting>
  <conditionalFormatting sqref="D87:D89">
    <cfRule type="expression" dxfId="1350" priority="6" stopIfTrue="1">
      <formula>AND(NE(#REF!,"#"),NE(D87,""),NE(COUNTA($B87:C87),0))</formula>
    </cfRule>
  </conditionalFormatting>
  <conditionalFormatting sqref="D99">
    <cfRule type="expression" dxfId="1349" priority="5" stopIfTrue="1">
      <formula>AND(NE(#REF!,"#"),NE(D99,""),NE(COUNTA($B99:C99),0))</formula>
    </cfRule>
  </conditionalFormatting>
  <conditionalFormatting sqref="C108">
    <cfRule type="expression" dxfId="1348" priority="4" stopIfTrue="1">
      <formula>AND(NE(#REF!,"#"),NE(C108,""),NE(COUNTA($B108:B108),0))</formula>
    </cfRule>
  </conditionalFormatting>
  <conditionalFormatting sqref="C114">
    <cfRule type="expression" dxfId="1347" priority="3" stopIfTrue="1">
      <formula>AND(NE(#REF!,"#"),NE(C114,""),NE(COUNTA($B114:B114),0))</formula>
    </cfRule>
  </conditionalFormatting>
  <conditionalFormatting sqref="J110:K110">
    <cfRule type="expression" dxfId="1346" priority="1" stopIfTrue="1">
      <formula>AND(NE(#REF!,"#"),NE($J110,""),NOT(IFERROR(VLOOKUP($H110,INDIRECT("VariableTypes!$A$2:$E"),5,FALSE),FALSE)),OR(#REF!="",#REF!=""))</formula>
    </cfRule>
  </conditionalFormatting>
  <conditionalFormatting sqref="J110:K110">
    <cfRule type="expression" dxfId="1345" priority="2" stopIfTrue="1">
      <formula>AND(NE(#REF!,"#"),OR(IFERROR(VLOOKUP($H110,INDIRECT("VariableTypes!$A$2:$E"),5,FALSE),FALSE),AND(NE(#REF!,""),NE(#REF!,""))))</formula>
    </cfRule>
  </conditionalFormatting>
  <dataValidations count="13">
    <dataValidation type="list" allowBlank="1" showInputMessage="1" showErrorMessage="1" sqref="C106" xr:uid="{9CB67887-93D9-43FD-A8A8-B4605314796C}">
      <formula1>"&lt;select&gt;,Yes,No"</formula1>
    </dataValidation>
    <dataValidation type="list" allowBlank="1" showInputMessage="1" showErrorMessage="1" sqref="B7 C45 C58 C8 C29 C105 C102:C103 C110" xr:uid="{4A7E9EF3-2374-469E-9CD6-AE4789CF17FD}">
      <formula1>Yesnolist</formula1>
    </dataValidation>
    <dataValidation type="list" allowBlank="1" showInputMessage="1" showErrorMessage="1" sqref="D104 D106" xr:uid="{F1175050-C2D9-491D-8BC1-96068CA6A96C}">
      <formula1>Schemes</formula1>
    </dataValidation>
    <dataValidation operator="lessThan" allowBlank="1" showInputMessage="1" showErrorMessage="1" promptTitle="Enter text" prompt="Enter a non-renewable fuel not listed already. " sqref="D72 D42 D23" xr:uid="{C79AA8C4-9F99-44A3-9934-ABA24472F739}"/>
    <dataValidation allowBlank="1" showInputMessage="1" showErrorMessage="1" promptTitle="Enter text" prompt="Enter an energy source not listed already." sqref="D54" xr:uid="{F0FB99A6-4F60-4CE9-87AC-A2F477F76E51}"/>
    <dataValidation type="whole" operator="greaterThan" allowBlank="1" showInputMessage="1" showErrorMessage="1" error="Value must be a year beyond 2019." promptTitle="Enter year" prompt="Enter the year for which the target is set. The year should be any time after 2019. " sqref="I12 I33 I49 I62 I82 I92" xr:uid="{15446A43-7FD0-4B93-94AF-CC4B8A3564CD}">
      <formula1>2019</formula1>
    </dataValidation>
    <dataValidation allowBlank="1" showInputMessage="1" showErrorMessage="1" promptTitle="Calculated scored metric" prompt="This is the scored metric. It is calculated automatically based on the information entered above. _x000a_This metric is scored for all sectors, except Renewable Power and Power Generation x-renewables. " sqref="G85" xr:uid="{C27A8FBE-840E-4073-9371-9884CEF06C67}"/>
    <dataValidation allowBlank="1" showInputMessage="1" showErrorMessage="1" promptTitle="Calculated scored metric" prompt="This is the scored metric for entities in the Renewable Power and Power Generation x-renewables sectors. It is calculated automatically based on the information entered above. " sqref="G75" xr:uid="{E1B422FF-0E31-49F7-93C0-36587F69DCF7}"/>
    <dataValidation type="decimal" operator="greaterThanOrEqual" allowBlank="1" showInputMessage="1" showErrorMessage="1" error="Enter a value greater than or equal to 0. " sqref="H93:I98 G23:I23 H13:I22 H83:I84 H73:I74 H63:I71 H24:I26 G54:I54 H50:I53 H55:I56 G42:I42 H34:I41 H43:I43 G72:I72" xr:uid="{C732042F-F385-4B29-A698-574AB4908C4D}">
      <formula1>0</formula1>
    </dataValidation>
    <dataValidation type="decimal" operator="greaterThanOrEqual" allowBlank="1" showInputMessage="1" showErrorMessage="1" promptTitle="Scored metric" prompt="This metric is scored for all sectors, except Renewable Power and Power Generation x-renewables. " sqref="H85:I85" xr:uid="{76006457-727D-47F4-B588-CB6F5BFD5BA3}">
      <formula1>0</formula1>
    </dataValidation>
    <dataValidation allowBlank="1" showInputMessage="1" showErrorMessage="1" promptTitle="Calculated metric" prompt="This metric is calculated automatically." sqref="G56 G43 G26:G27 G76 G83:G84 G86 G93:G98" xr:uid="{C1E295E0-0584-44EA-950A-B2CCCA147AF5}"/>
    <dataValidation type="decimal" allowBlank="1" showInputMessage="1" showErrorMessage="1" error="Enter a percentage between 0 and 100. " sqref="H86:I86 H76:I76 H27:I27" xr:uid="{16B08E85-102E-46D7-866E-DFC5E806CEAB}">
      <formula1>0</formula1>
      <formula2>1</formula2>
    </dataValidation>
    <dataValidation type="decimal" operator="greaterThanOrEqual" allowBlank="1" showInputMessage="1" showErrorMessage="1" error="Enter a value greater than 0. " promptTitle="Mandatory metric" prompt="A value must be provided for this metric to complete the indicator. " sqref="G73:G74 G13:G22 G34:G41 G24:G25 G55 G50:G53 G63:G71" xr:uid="{E7E3A994-DA18-48FA-82C1-2F3552E10065}">
      <formula1>0</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00"/>
    <outlinePr summaryBelow="0" summaryRight="0"/>
  </sheetPr>
  <dimension ref="A1:M105"/>
  <sheetViews>
    <sheetView showGridLines="0" topLeftCell="B1" zoomScaleNormal="100" workbookViewId="0">
      <pane ySplit="2" topLeftCell="A3" activePane="bottomLeft" state="frozen"/>
      <selection pane="bottomLeft" activeCell="B1" sqref="B1"/>
    </sheetView>
  </sheetViews>
  <sheetFormatPr defaultColWidth="0" defaultRowHeight="15" customHeight="1" zeroHeight="1"/>
  <cols>
    <col min="1" max="1" width="8" style="126" hidden="1" customWidth="1"/>
    <col min="2" max="3" width="8.09765625" customWidth="1"/>
    <col min="4" max="4" width="36" customWidth="1"/>
    <col min="5" max="5" width="18" customWidth="1"/>
    <col min="6" max="8" width="15.59765625" customWidth="1"/>
    <col min="9" max="9" width="15.59765625" style="129" customWidth="1"/>
    <col min="10" max="11" width="8.09765625" style="154" customWidth="1"/>
    <col min="12" max="12" width="12.59765625" bestFit="1" customWidth="1"/>
    <col min="13" max="13" width="2.19921875" customWidth="1"/>
    <col min="14" max="16384" width="11.19921875" hidden="1"/>
  </cols>
  <sheetData>
    <row r="1" spans="1:13" s="281" customFormat="1" ht="16.2">
      <c r="A1" s="281" t="s">
        <v>1164</v>
      </c>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434</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438</v>
      </c>
      <c r="B6" s="282" t="s">
        <v>436</v>
      </c>
      <c r="C6" s="235" t="s">
        <v>1203</v>
      </c>
      <c r="D6" s="233"/>
      <c r="E6" s="233"/>
      <c r="F6" s="233"/>
      <c r="G6" s="233"/>
      <c r="H6" s="232"/>
      <c r="I6" s="232"/>
      <c r="J6" s="232"/>
      <c r="K6" s="232"/>
      <c r="L6" s="232"/>
    </row>
    <row r="7" spans="1:13" s="281" customFormat="1" ht="16.2">
      <c r="A7" s="265"/>
      <c r="B7" s="307" t="s">
        <v>934</v>
      </c>
      <c r="C7" s="237" t="s">
        <v>1204</v>
      </c>
      <c r="J7" s="30"/>
      <c r="K7" s="30"/>
    </row>
    <row r="8" spans="1:13" s="281" customFormat="1" ht="16.8" thickBot="1">
      <c r="B8" s="17"/>
      <c r="C8" s="306"/>
      <c r="D8" s="222"/>
      <c r="H8" s="20"/>
      <c r="J8" s="30"/>
      <c r="K8" s="30"/>
    </row>
    <row r="9" spans="1:13" ht="16.8" thickTop="1">
      <c r="D9" s="285" t="s">
        <v>443</v>
      </c>
      <c r="E9" s="240"/>
      <c r="F9" s="240"/>
      <c r="G9" s="240"/>
      <c r="H9" s="240"/>
      <c r="I9" s="240"/>
      <c r="J9" s="130"/>
      <c r="K9" s="130"/>
      <c r="L9" s="130"/>
    </row>
    <row r="10" spans="1:13" ht="30">
      <c r="D10" s="535" t="s">
        <v>383</v>
      </c>
      <c r="E10" s="520" t="s">
        <v>385</v>
      </c>
      <c r="F10" s="287" t="s">
        <v>379</v>
      </c>
      <c r="G10" s="287" t="s">
        <v>380</v>
      </c>
      <c r="H10" s="287" t="s">
        <v>381</v>
      </c>
      <c r="I10" s="288" t="s">
        <v>382</v>
      </c>
      <c r="J10" s="130"/>
      <c r="K10" s="130"/>
      <c r="L10" s="130"/>
    </row>
    <row r="11" spans="1:13" ht="16.8" thickBot="1">
      <c r="D11" s="536"/>
      <c r="E11" s="538"/>
      <c r="F11" s="289">
        <v>2018</v>
      </c>
      <c r="G11" s="289">
        <v>2019</v>
      </c>
      <c r="H11" s="289">
        <v>2019</v>
      </c>
      <c r="I11" s="290" t="s">
        <v>386</v>
      </c>
      <c r="J11" s="130"/>
      <c r="K11" s="130"/>
      <c r="L11" s="130"/>
    </row>
    <row r="12" spans="1:13" ht="18" thickTop="1" thickBot="1">
      <c r="D12" s="294" t="s">
        <v>445</v>
      </c>
      <c r="E12" s="294" t="s">
        <v>1205</v>
      </c>
      <c r="F12" s="321" t="s">
        <v>405</v>
      </c>
      <c r="G12" s="423"/>
      <c r="H12" s="300"/>
      <c r="I12" s="300"/>
      <c r="J12" s="130"/>
      <c r="K12" s="130"/>
      <c r="L12" s="130"/>
    </row>
    <row r="13" spans="1:13" ht="18" thickTop="1" thickBot="1">
      <c r="D13" s="294" t="s">
        <v>447</v>
      </c>
      <c r="E13" s="294" t="s">
        <v>1205</v>
      </c>
      <c r="F13" s="296" t="s">
        <v>405</v>
      </c>
      <c r="G13" s="423"/>
      <c r="H13" s="300"/>
      <c r="I13" s="300"/>
      <c r="J13" s="130"/>
      <c r="K13" s="130"/>
      <c r="L13" s="130"/>
    </row>
    <row r="14" spans="1:13" ht="18" thickTop="1" thickBot="1">
      <c r="D14" s="294" t="s">
        <v>449</v>
      </c>
      <c r="E14" s="294" t="s">
        <v>1205</v>
      </c>
      <c r="F14" s="296" t="s">
        <v>405</v>
      </c>
      <c r="G14" s="423"/>
      <c r="H14" s="300"/>
      <c r="I14" s="300"/>
      <c r="J14" s="130"/>
      <c r="K14" s="130"/>
      <c r="L14" s="130"/>
    </row>
    <row r="15" spans="1:13" ht="18" thickTop="1" thickBot="1">
      <c r="D15" s="294" t="s">
        <v>450</v>
      </c>
      <c r="E15" s="294" t="s">
        <v>1205</v>
      </c>
      <c r="F15" s="296" t="s">
        <v>972</v>
      </c>
      <c r="G15" s="422">
        <f>SUM(G12:G14)</f>
        <v>0</v>
      </c>
      <c r="H15" s="320"/>
      <c r="I15" s="320"/>
      <c r="J15" s="130"/>
      <c r="K15" s="130"/>
      <c r="L15" s="130"/>
    </row>
    <row r="16" spans="1:13" ht="18" thickTop="1" thickBot="1">
      <c r="D16" s="294" t="s">
        <v>451</v>
      </c>
      <c r="E16" s="294" t="s">
        <v>1205</v>
      </c>
      <c r="F16" s="296" t="s">
        <v>972</v>
      </c>
      <c r="G16" s="423"/>
      <c r="H16" s="300"/>
      <c r="I16" s="300"/>
      <c r="J16" s="130"/>
      <c r="K16" s="130"/>
      <c r="L16" s="130"/>
    </row>
    <row r="17" spans="2:13" ht="17.399999999999999" thickTop="1">
      <c r="D17" s="298" t="s">
        <v>452</v>
      </c>
      <c r="E17" s="298" t="s">
        <v>1208</v>
      </c>
      <c r="F17" s="299" t="s">
        <v>972</v>
      </c>
      <c r="G17" s="422">
        <f>SUM(G15:G16)</f>
        <v>0</v>
      </c>
      <c r="H17" s="320"/>
      <c r="I17" s="320"/>
      <c r="J17" s="130"/>
      <c r="K17" s="130"/>
      <c r="L17" s="130"/>
    </row>
    <row r="18" spans="2:13" ht="16.8">
      <c r="D18" s="294" t="s">
        <v>453</v>
      </c>
      <c r="E18" s="294" t="s">
        <v>1205</v>
      </c>
      <c r="F18" s="296" t="s">
        <v>972</v>
      </c>
      <c r="G18" s="425">
        <f>G46</f>
        <v>0</v>
      </c>
      <c r="H18" s="300"/>
      <c r="I18" s="300"/>
      <c r="J18" s="130"/>
      <c r="K18" s="130"/>
      <c r="L18" s="130"/>
    </row>
    <row r="19" spans="2:13" ht="16.8">
      <c r="D19" s="298" t="s">
        <v>455</v>
      </c>
      <c r="E19" s="298" t="s">
        <v>1208</v>
      </c>
      <c r="F19" s="299" t="s">
        <v>972</v>
      </c>
      <c r="G19" s="419">
        <f>SUM(G17:G18)</f>
        <v>0</v>
      </c>
      <c r="H19" s="320"/>
      <c r="I19" s="320"/>
      <c r="J19" s="130"/>
      <c r="K19" s="130"/>
      <c r="L19" s="130"/>
    </row>
    <row r="20" spans="2:13" ht="17.399999999999999" thickBot="1">
      <c r="D20" s="294" t="s">
        <v>456</v>
      </c>
      <c r="E20" s="294" t="s">
        <v>1205</v>
      </c>
      <c r="F20" s="296" t="s">
        <v>972</v>
      </c>
      <c r="G20" s="424"/>
      <c r="H20" s="346"/>
      <c r="I20" s="346"/>
      <c r="J20" s="130"/>
      <c r="K20" s="130"/>
      <c r="L20" s="130"/>
    </row>
    <row r="21" spans="2:13" ht="18" thickTop="1" thickBot="1">
      <c r="D21" s="294" t="s">
        <v>457</v>
      </c>
      <c r="E21" s="294" t="s">
        <v>1205</v>
      </c>
      <c r="F21" s="296" t="s">
        <v>972</v>
      </c>
      <c r="G21" s="423"/>
      <c r="H21" s="300"/>
      <c r="I21" s="300"/>
      <c r="J21" s="130"/>
      <c r="K21" s="130"/>
      <c r="L21" s="130"/>
    </row>
    <row r="22" spans="2:13" ht="18" thickTop="1" thickBot="1">
      <c r="D22" s="294" t="s">
        <v>458</v>
      </c>
      <c r="E22" s="294" t="s">
        <v>1205</v>
      </c>
      <c r="F22" s="296" t="s">
        <v>972</v>
      </c>
      <c r="G22" s="423"/>
      <c r="H22" s="300"/>
      <c r="I22" s="300"/>
      <c r="J22" s="130"/>
      <c r="K22" s="130"/>
      <c r="L22" s="130"/>
    </row>
    <row r="23" spans="2:13" ht="17.399999999999999" thickTop="1">
      <c r="D23" s="298" t="s">
        <v>459</v>
      </c>
      <c r="E23" s="298" t="s">
        <v>1208</v>
      </c>
      <c r="F23" s="299" t="s">
        <v>972</v>
      </c>
      <c r="G23" s="422">
        <f>G17-SUM(G21:G22)</f>
        <v>0</v>
      </c>
      <c r="H23" s="345"/>
      <c r="I23" s="345"/>
      <c r="J23" s="130"/>
      <c r="K23" s="130"/>
      <c r="L23" s="130"/>
    </row>
    <row r="24" spans="2:13" ht="16.8">
      <c r="D24" s="298" t="s">
        <v>460</v>
      </c>
      <c r="E24" s="298" t="s">
        <v>1208</v>
      </c>
      <c r="F24" s="299" t="s">
        <v>972</v>
      </c>
      <c r="G24" s="419">
        <f>G19-SUM(G21:G22)</f>
        <v>0</v>
      </c>
      <c r="H24" s="320"/>
      <c r="I24" s="320"/>
      <c r="J24" s="130"/>
      <c r="K24" s="130"/>
      <c r="L24" s="130"/>
    </row>
    <row r="25" spans="2:13" ht="16.2">
      <c r="B25" s="127"/>
      <c r="C25" s="127"/>
      <c r="D25" s="127"/>
      <c r="E25" s="127"/>
      <c r="F25" s="127"/>
      <c r="G25" s="67"/>
      <c r="H25" s="130"/>
      <c r="I25" s="130"/>
      <c r="J25" s="130"/>
      <c r="K25" s="130"/>
      <c r="L25" s="130"/>
    </row>
    <row r="26" spans="2:13" ht="16.2">
      <c r="B26" s="128"/>
      <c r="C26" s="306" t="s">
        <v>934</v>
      </c>
      <c r="D26" s="222" t="s">
        <v>461</v>
      </c>
      <c r="E26" s="127"/>
      <c r="F26" s="127"/>
      <c r="G26" s="127"/>
      <c r="H26" s="130"/>
      <c r="I26" s="130"/>
      <c r="J26" s="130"/>
      <c r="K26" s="130"/>
      <c r="L26" s="130"/>
    </row>
    <row r="27" spans="2:13" s="129" customFormat="1" ht="16.8" thickBot="1">
      <c r="B27" s="52"/>
      <c r="C27" s="127"/>
      <c r="D27" s="52"/>
      <c r="E27" s="127"/>
      <c r="F27" s="127"/>
      <c r="G27" s="127"/>
      <c r="H27" s="130"/>
      <c r="I27" s="130"/>
      <c r="J27" s="130"/>
      <c r="K27" s="130"/>
      <c r="L27" s="130"/>
    </row>
    <row r="28" spans="2:13" ht="16.8" thickTop="1">
      <c r="D28" s="285" t="s">
        <v>462</v>
      </c>
      <c r="E28" s="240"/>
      <c r="F28" s="240"/>
      <c r="G28" s="240"/>
      <c r="H28" s="130"/>
      <c r="I28" s="130"/>
      <c r="J28" s="130"/>
      <c r="K28" s="130"/>
      <c r="L28" s="130"/>
    </row>
    <row r="29" spans="2:13" ht="29.4" customHeight="1">
      <c r="D29" s="535" t="s">
        <v>383</v>
      </c>
      <c r="E29" s="520" t="s">
        <v>385</v>
      </c>
      <c r="F29" s="287" t="s">
        <v>379</v>
      </c>
      <c r="G29" s="287" t="s">
        <v>380</v>
      </c>
      <c r="H29" s="130"/>
      <c r="I29" s="130"/>
      <c r="J29" s="130"/>
      <c r="K29" s="130"/>
      <c r="L29" s="130"/>
    </row>
    <row r="30" spans="2:13" ht="16.2">
      <c r="D30" s="536"/>
      <c r="E30" s="538"/>
      <c r="F30" s="289">
        <v>2018</v>
      </c>
      <c r="G30" s="289">
        <v>2019</v>
      </c>
      <c r="H30" s="130"/>
      <c r="I30" s="130"/>
      <c r="J30" s="130"/>
      <c r="K30" s="130"/>
      <c r="L30" s="130"/>
    </row>
    <row r="31" spans="2:13" ht="16.8">
      <c r="B31" s="436"/>
      <c r="C31" s="436"/>
      <c r="D31" s="294" t="s">
        <v>463</v>
      </c>
      <c r="E31" s="294" t="s">
        <v>1205</v>
      </c>
      <c r="F31" s="296" t="s">
        <v>405</v>
      </c>
      <c r="G31" s="435"/>
      <c r="H31" s="437"/>
      <c r="I31" s="437"/>
      <c r="J31" s="437"/>
      <c r="K31" s="437"/>
      <c r="L31" s="437"/>
      <c r="M31" s="436"/>
    </row>
    <row r="32" spans="2:13" ht="16.8">
      <c r="B32" s="436"/>
      <c r="C32" s="436"/>
      <c r="D32" s="294" t="s">
        <v>464</v>
      </c>
      <c r="E32" s="294" t="s">
        <v>1205</v>
      </c>
      <c r="F32" s="296" t="s">
        <v>405</v>
      </c>
      <c r="G32" s="435"/>
      <c r="H32" s="437"/>
      <c r="I32" s="437"/>
      <c r="J32" s="437"/>
      <c r="K32" s="437"/>
      <c r="L32" s="437"/>
      <c r="M32" s="436"/>
    </row>
    <row r="33" spans="2:13" ht="16.8">
      <c r="B33" s="436"/>
      <c r="C33" s="436"/>
      <c r="D33" s="294" t="s">
        <v>465</v>
      </c>
      <c r="E33" s="294" t="s">
        <v>1205</v>
      </c>
      <c r="F33" s="296" t="s">
        <v>405</v>
      </c>
      <c r="G33" s="435"/>
      <c r="H33" s="437"/>
      <c r="I33" s="437"/>
      <c r="J33" s="437"/>
      <c r="K33" s="437"/>
      <c r="L33" s="437"/>
      <c r="M33" s="436"/>
    </row>
    <row r="34" spans="2:13" ht="16.8">
      <c r="B34" s="436"/>
      <c r="C34" s="436"/>
      <c r="D34" s="294" t="s">
        <v>466</v>
      </c>
      <c r="E34" s="294" t="s">
        <v>1205</v>
      </c>
      <c r="F34" s="296" t="s">
        <v>405</v>
      </c>
      <c r="G34" s="435"/>
      <c r="H34" s="437"/>
      <c r="I34" s="437"/>
      <c r="J34" s="437"/>
      <c r="K34" s="437"/>
      <c r="L34" s="437"/>
      <c r="M34" s="436"/>
    </row>
    <row r="35" spans="2:13" ht="16.8">
      <c r="B35" s="436"/>
      <c r="C35" s="436"/>
      <c r="D35" s="294" t="s">
        <v>468</v>
      </c>
      <c r="E35" s="294" t="s">
        <v>1205</v>
      </c>
      <c r="F35" s="296" t="s">
        <v>405</v>
      </c>
      <c r="G35" s="435"/>
      <c r="H35" s="437"/>
      <c r="I35" s="437"/>
      <c r="J35" s="437"/>
      <c r="K35" s="437"/>
      <c r="L35" s="437"/>
      <c r="M35" s="436"/>
    </row>
    <row r="36" spans="2:13" ht="16.8">
      <c r="B36" s="436"/>
      <c r="C36" s="436"/>
      <c r="D36" s="294" t="s">
        <v>469</v>
      </c>
      <c r="E36" s="294" t="s">
        <v>1205</v>
      </c>
      <c r="F36" s="296" t="s">
        <v>405</v>
      </c>
      <c r="G36" s="435"/>
      <c r="H36" s="437"/>
      <c r="I36" s="437"/>
      <c r="J36" s="437"/>
      <c r="K36" s="437"/>
      <c r="L36" s="437"/>
      <c r="M36" s="436"/>
    </row>
    <row r="37" spans="2:13" ht="16.8">
      <c r="B37" s="436"/>
      <c r="C37" s="436"/>
      <c r="D37" s="294" t="s">
        <v>470</v>
      </c>
      <c r="E37" s="294" t="s">
        <v>1205</v>
      </c>
      <c r="F37" s="296" t="s">
        <v>405</v>
      </c>
      <c r="G37" s="435"/>
      <c r="H37" s="437"/>
      <c r="I37" s="437"/>
      <c r="J37" s="437"/>
      <c r="K37" s="437"/>
      <c r="L37" s="437"/>
      <c r="M37" s="436"/>
    </row>
    <row r="38" spans="2:13" ht="16.8">
      <c r="B38" s="436"/>
      <c r="C38" s="436"/>
      <c r="D38" s="294" t="s">
        <v>471</v>
      </c>
      <c r="E38" s="294" t="s">
        <v>1205</v>
      </c>
      <c r="F38" s="296" t="s">
        <v>405</v>
      </c>
      <c r="G38" s="435"/>
      <c r="H38" s="437"/>
      <c r="I38" s="437"/>
      <c r="J38" s="437"/>
      <c r="K38" s="437"/>
      <c r="L38" s="437"/>
      <c r="M38" s="436"/>
    </row>
    <row r="39" spans="2:13" ht="16.8">
      <c r="B39" s="436"/>
      <c r="C39" s="436"/>
      <c r="D39" s="294" t="s">
        <v>473</v>
      </c>
      <c r="E39" s="294" t="s">
        <v>1205</v>
      </c>
      <c r="F39" s="296" t="s">
        <v>405</v>
      </c>
      <c r="G39" s="435"/>
      <c r="H39" s="437"/>
      <c r="I39" s="437"/>
      <c r="J39" s="437"/>
      <c r="K39" s="437"/>
      <c r="L39" s="437"/>
      <c r="M39" s="436"/>
    </row>
    <row r="40" spans="2:13" ht="16.8">
      <c r="B40" s="436"/>
      <c r="C40" s="436"/>
      <c r="D40" s="294" t="s">
        <v>474</v>
      </c>
      <c r="E40" s="294" t="s">
        <v>1205</v>
      </c>
      <c r="F40" s="296" t="s">
        <v>405</v>
      </c>
      <c r="G40" s="435"/>
      <c r="H40" s="437"/>
      <c r="I40" s="437"/>
      <c r="J40" s="437"/>
      <c r="K40" s="437"/>
      <c r="L40" s="437"/>
      <c r="M40" s="436"/>
    </row>
    <row r="41" spans="2:13" ht="16.8">
      <c r="B41" s="436"/>
      <c r="C41" s="436"/>
      <c r="D41" s="294" t="s">
        <v>476</v>
      </c>
      <c r="E41" s="294" t="s">
        <v>1205</v>
      </c>
      <c r="F41" s="296" t="s">
        <v>405</v>
      </c>
      <c r="G41" s="435"/>
      <c r="H41" s="437"/>
      <c r="I41" s="437"/>
      <c r="J41" s="437"/>
      <c r="K41" s="437"/>
      <c r="L41" s="437"/>
      <c r="M41" s="436"/>
    </row>
    <row r="42" spans="2:13" ht="16.8">
      <c r="B42" s="436"/>
      <c r="C42" s="436"/>
      <c r="D42" s="294" t="s">
        <v>477</v>
      </c>
      <c r="E42" s="294" t="s">
        <v>1205</v>
      </c>
      <c r="F42" s="296" t="s">
        <v>405</v>
      </c>
      <c r="G42" s="435"/>
      <c r="H42" s="437"/>
      <c r="I42" s="437"/>
      <c r="J42" s="437"/>
      <c r="K42" s="437"/>
      <c r="L42" s="437"/>
      <c r="M42" s="436"/>
    </row>
    <row r="43" spans="2:13" ht="16.8">
      <c r="B43" s="436"/>
      <c r="C43" s="436"/>
      <c r="D43" s="294" t="s">
        <v>478</v>
      </c>
      <c r="E43" s="294" t="s">
        <v>1205</v>
      </c>
      <c r="F43" s="296" t="s">
        <v>405</v>
      </c>
      <c r="G43" s="435"/>
      <c r="H43" s="437"/>
      <c r="I43" s="437"/>
      <c r="J43" s="437"/>
      <c r="K43" s="437"/>
      <c r="L43" s="437"/>
      <c r="M43" s="436"/>
    </row>
    <row r="44" spans="2:13" ht="16.8">
      <c r="B44" s="436"/>
      <c r="C44" s="436"/>
      <c r="D44" s="294" t="s">
        <v>479</v>
      </c>
      <c r="E44" s="294" t="s">
        <v>1205</v>
      </c>
      <c r="F44" s="296" t="s">
        <v>405</v>
      </c>
      <c r="G44" s="435"/>
      <c r="H44" s="437"/>
      <c r="I44" s="437"/>
      <c r="J44" s="437"/>
      <c r="K44" s="437"/>
      <c r="L44" s="437"/>
      <c r="M44" s="436"/>
    </row>
    <row r="45" spans="2:13" ht="16.8">
      <c r="B45" s="436"/>
      <c r="C45" s="436"/>
      <c r="D45" s="294" t="s">
        <v>481</v>
      </c>
      <c r="E45" s="294" t="s">
        <v>1205</v>
      </c>
      <c r="F45" s="296" t="s">
        <v>405</v>
      </c>
      <c r="G45" s="435"/>
      <c r="H45" s="437"/>
      <c r="I45" s="437"/>
      <c r="J45" s="437"/>
      <c r="K45" s="437"/>
      <c r="L45" s="437"/>
      <c r="M45" s="436"/>
    </row>
    <row r="46" spans="2:13" ht="16.8">
      <c r="B46" s="436"/>
      <c r="C46" s="436"/>
      <c r="D46" s="298" t="s">
        <v>483</v>
      </c>
      <c r="E46" s="298" t="s">
        <v>1208</v>
      </c>
      <c r="F46" s="299" t="s">
        <v>972</v>
      </c>
      <c r="G46" s="419">
        <f>SUM(G31:G45)</f>
        <v>0</v>
      </c>
      <c r="H46" s="437"/>
      <c r="I46" s="437"/>
      <c r="J46" s="437"/>
      <c r="K46" s="437"/>
      <c r="L46" s="437"/>
      <c r="M46" s="436"/>
    </row>
    <row r="47" spans="2:13" ht="16.8" thickBot="1">
      <c r="B47" s="127"/>
      <c r="C47" s="52"/>
      <c r="D47" s="127"/>
      <c r="E47" s="127"/>
      <c r="F47" s="127"/>
      <c r="G47" s="67"/>
      <c r="H47" s="130"/>
      <c r="I47" s="130"/>
      <c r="J47" s="130"/>
      <c r="K47" s="130"/>
      <c r="L47" s="130"/>
    </row>
    <row r="48" spans="2:13" s="129" customFormat="1" ht="16.8" thickTop="1">
      <c r="B48" s="52"/>
      <c r="C48" s="127"/>
      <c r="D48" s="285" t="s">
        <v>485</v>
      </c>
      <c r="E48" s="240"/>
      <c r="F48" s="240"/>
      <c r="G48" s="240"/>
      <c r="H48" s="240"/>
      <c r="I48" s="240"/>
      <c r="J48" s="130"/>
      <c r="K48" s="130"/>
      <c r="L48" s="130"/>
    </row>
    <row r="49" spans="1:13" ht="30">
      <c r="D49" s="535" t="s">
        <v>383</v>
      </c>
      <c r="E49" s="520" t="s">
        <v>385</v>
      </c>
      <c r="F49" s="287" t="s">
        <v>379</v>
      </c>
      <c r="G49" s="287" t="s">
        <v>380</v>
      </c>
      <c r="H49" s="287" t="s">
        <v>381</v>
      </c>
      <c r="I49" s="288" t="s">
        <v>382</v>
      </c>
      <c r="J49" s="130"/>
      <c r="K49" s="130"/>
      <c r="L49" s="130"/>
    </row>
    <row r="50" spans="1:13" ht="16.2">
      <c r="D50" s="536"/>
      <c r="E50" s="538"/>
      <c r="F50" s="289">
        <v>2018</v>
      </c>
      <c r="G50" s="289">
        <v>2019</v>
      </c>
      <c r="H50" s="289">
        <v>2019</v>
      </c>
      <c r="I50" s="290" t="s">
        <v>386</v>
      </c>
      <c r="J50" s="130"/>
      <c r="K50" s="130"/>
      <c r="L50" s="130"/>
    </row>
    <row r="51" spans="1:13" ht="16.2">
      <c r="D51" s="294" t="s">
        <v>488</v>
      </c>
      <c r="E51" s="294" t="str">
        <f>_xlfn.TEXTJOIN("/",TRUE,"tCO2e",Currency)</f>
        <v>tCO2e/&lt;Currency&gt;</v>
      </c>
      <c r="F51" s="296" t="s">
        <v>405</v>
      </c>
      <c r="G51" s="432" t="str">
        <f>IFERROR(GHG_Gross/GAV,"calculated")</f>
        <v>calculated</v>
      </c>
      <c r="H51" s="433"/>
      <c r="I51" s="433"/>
      <c r="J51" s="130"/>
      <c r="K51" s="130"/>
      <c r="L51" s="130"/>
    </row>
    <row r="52" spans="1:13" ht="16.2">
      <c r="D52" s="294" t="s">
        <v>489</v>
      </c>
      <c r="E52" s="294" t="str">
        <f>_xlfn.TEXTJOIN("/",TRUE,"tCO2e",Currency)</f>
        <v>tCO2e/&lt;Currency&gt;</v>
      </c>
      <c r="F52" s="296" t="s">
        <v>405</v>
      </c>
      <c r="G52" s="432" t="str">
        <f>IFERROR(GHG_Gross/Revenue,"calculated")</f>
        <v>calculated</v>
      </c>
      <c r="H52" s="433"/>
      <c r="I52" s="433"/>
      <c r="J52" s="130"/>
      <c r="K52" s="130"/>
      <c r="L52" s="130"/>
    </row>
    <row r="53" spans="1:13" ht="16.2">
      <c r="D53" s="294" t="s">
        <v>490</v>
      </c>
      <c r="E53" s="294" t="str">
        <f>_xlfn.TEXTJOIN("/",TRUE,"tCO2e","Sector-specific")</f>
        <v>tCO2e/Sector-specific</v>
      </c>
      <c r="F53" s="296" t="s">
        <v>405</v>
      </c>
      <c r="G53" s="432" t="str">
        <f>IFERROR(GHG_Gross/Output,"calculated")</f>
        <v>calculated</v>
      </c>
      <c r="H53" s="433"/>
      <c r="I53" s="433"/>
      <c r="J53" s="130"/>
      <c r="K53" s="130"/>
      <c r="L53" s="130"/>
    </row>
    <row r="54" spans="1:13" ht="16.2">
      <c r="D54" s="294" t="s">
        <v>491</v>
      </c>
      <c r="E54" s="294" t="str">
        <f>_xlfn.TEXTJOIN("/",TRUE,"tCO2e",Currency)</f>
        <v>tCO2e/&lt;Currency&gt;</v>
      </c>
      <c r="F54" s="296" t="s">
        <v>972</v>
      </c>
      <c r="G54" s="432" t="str">
        <f>IFERROR(GHG_Net/GAV,"calculated")</f>
        <v>calculated</v>
      </c>
      <c r="H54" s="433"/>
      <c r="I54" s="433"/>
      <c r="J54" s="130"/>
      <c r="K54" s="130"/>
      <c r="L54" s="130"/>
    </row>
    <row r="55" spans="1:13" ht="16.2">
      <c r="D55" s="294" t="s">
        <v>492</v>
      </c>
      <c r="E55" s="294" t="str">
        <f>_xlfn.TEXTJOIN("/",TRUE,"tCO2e",Currency)</f>
        <v>tCO2e/&lt;Currency&gt;</v>
      </c>
      <c r="F55" s="296" t="s">
        <v>972</v>
      </c>
      <c r="G55" s="432" t="str">
        <f>IFERROR(GHG_Net/Revenue,"calculated")</f>
        <v>calculated</v>
      </c>
      <c r="H55" s="433"/>
      <c r="I55" s="433"/>
      <c r="J55" s="130"/>
      <c r="K55" s="130"/>
      <c r="L55" s="130"/>
    </row>
    <row r="56" spans="1:13" ht="16.2">
      <c r="D56" s="294" t="s">
        <v>493</v>
      </c>
      <c r="E56" s="294" t="str">
        <f>_xlfn.TEXTJOIN("/",TRUE,"tCO2e","Sector-specific")</f>
        <v>tCO2e/Sector-specific</v>
      </c>
      <c r="F56" s="296" t="s">
        <v>972</v>
      </c>
      <c r="G56" s="432" t="str">
        <f>IFERROR(GHG_Net/Output,"calculated")</f>
        <v>calculated</v>
      </c>
      <c r="H56" s="433"/>
      <c r="I56" s="433"/>
      <c r="J56" s="130"/>
      <c r="K56" s="130"/>
      <c r="L56" s="130"/>
    </row>
    <row r="57" spans="1:13" ht="16.2">
      <c r="B57" s="128"/>
      <c r="C57" s="127"/>
      <c r="D57" s="127"/>
      <c r="E57" s="127"/>
      <c r="F57" s="127"/>
      <c r="G57" s="127"/>
      <c r="H57" s="130"/>
      <c r="I57" s="130"/>
      <c r="J57" s="130"/>
      <c r="K57" s="130"/>
      <c r="L57" s="130"/>
    </row>
    <row r="58" spans="1:13" ht="16.2">
      <c r="A58" s="103"/>
      <c r="C58" s="286" t="s">
        <v>494</v>
      </c>
      <c r="D58" s="103"/>
      <c r="E58" s="103"/>
      <c r="G58" s="103"/>
      <c r="H58" s="130"/>
      <c r="I58" s="130"/>
      <c r="J58" s="130"/>
      <c r="K58" s="130"/>
      <c r="L58" s="130"/>
    </row>
    <row r="59" spans="1:13" ht="16.2">
      <c r="A59" s="103"/>
      <c r="C59" s="196" t="s">
        <v>496</v>
      </c>
      <c r="D59" s="144"/>
      <c r="E59" s="103"/>
      <c r="G59" s="103"/>
      <c r="H59" s="130"/>
      <c r="I59" s="130"/>
      <c r="J59" s="130"/>
      <c r="K59" s="130"/>
      <c r="L59" s="130"/>
    </row>
    <row r="60" spans="1:13" ht="16.2">
      <c r="A60" s="103"/>
      <c r="C60" s="306" t="s">
        <v>934</v>
      </c>
      <c r="D60" s="274" t="s">
        <v>497</v>
      </c>
      <c r="E60" s="103"/>
      <c r="G60" s="103"/>
      <c r="H60" s="130"/>
      <c r="I60" s="130"/>
      <c r="J60" s="130"/>
      <c r="K60" s="130"/>
      <c r="L60" s="130"/>
    </row>
    <row r="61" spans="1:13" ht="16.2">
      <c r="A61" s="103"/>
      <c r="C61" s="306" t="s">
        <v>934</v>
      </c>
      <c r="D61" s="274" t="s">
        <v>500</v>
      </c>
      <c r="E61" s="103"/>
      <c r="G61" s="103"/>
      <c r="H61" s="130"/>
      <c r="I61" s="130"/>
      <c r="J61" s="130"/>
      <c r="K61" s="130"/>
      <c r="L61" s="130"/>
    </row>
    <row r="62" spans="1:13" ht="16.2">
      <c r="A62" s="103"/>
      <c r="C62" s="306" t="s">
        <v>934</v>
      </c>
      <c r="D62" s="274" t="s">
        <v>502</v>
      </c>
      <c r="E62" s="103"/>
      <c r="G62" s="103"/>
      <c r="H62" s="130"/>
      <c r="I62" s="130"/>
      <c r="J62" s="130"/>
      <c r="K62" s="130"/>
      <c r="L62" s="130"/>
    </row>
    <row r="63" spans="1:13" ht="16.2">
      <c r="A63" s="103"/>
      <c r="B63" s="210"/>
      <c r="C63" s="103"/>
      <c r="D63" s="103"/>
      <c r="E63" s="103"/>
      <c r="F63" s="103"/>
      <c r="G63" s="103"/>
      <c r="H63" s="130"/>
      <c r="I63" s="130"/>
      <c r="J63" s="130"/>
      <c r="K63" s="130"/>
      <c r="L63" s="130"/>
    </row>
    <row r="64" spans="1:13" s="281" customFormat="1" ht="16.2">
      <c r="B64" s="23"/>
      <c r="C64" s="286" t="s">
        <v>419</v>
      </c>
      <c r="D64" s="144"/>
      <c r="E64" s="144"/>
      <c r="F64" s="144"/>
      <c r="G64" s="145"/>
      <c r="H64" s="130"/>
      <c r="I64" s="130"/>
      <c r="J64" s="130"/>
      <c r="K64" s="130"/>
      <c r="L64" s="130"/>
      <c r="M64" s="143"/>
    </row>
    <row r="65" spans="1:13" s="281" customFormat="1" ht="16.2">
      <c r="B65" s="23"/>
      <c r="C65" s="196" t="s">
        <v>1197</v>
      </c>
      <c r="D65" s="144"/>
      <c r="E65" s="144"/>
      <c r="F65" s="144"/>
      <c r="G65" s="145"/>
      <c r="H65" s="130"/>
      <c r="I65" s="130"/>
      <c r="J65" s="130"/>
      <c r="K65" s="130"/>
      <c r="L65" s="130"/>
      <c r="M65" s="143"/>
    </row>
    <row r="66" spans="1:13" s="281" customFormat="1" ht="16.2">
      <c r="B66" s="23"/>
      <c r="C66" s="306" t="s">
        <v>934</v>
      </c>
      <c r="D66" s="274" t="s">
        <v>259</v>
      </c>
      <c r="E66" s="58"/>
      <c r="F66" s="58"/>
      <c r="G66" s="58"/>
      <c r="H66" s="130"/>
      <c r="I66" s="130"/>
      <c r="J66" s="130"/>
      <c r="K66" s="130"/>
      <c r="L66" s="130"/>
      <c r="M66" s="143"/>
    </row>
    <row r="67" spans="1:13" s="281" customFormat="1" ht="16.2">
      <c r="B67" s="23"/>
      <c r="C67" s="306" t="s">
        <v>934</v>
      </c>
      <c r="D67" s="274" t="s">
        <v>261</v>
      </c>
      <c r="E67" s="58"/>
      <c r="F67" s="58"/>
      <c r="G67" s="58"/>
      <c r="H67" s="130"/>
      <c r="I67" s="130"/>
      <c r="J67" s="130"/>
      <c r="K67" s="130"/>
      <c r="L67" s="130"/>
      <c r="M67" s="143"/>
    </row>
    <row r="68" spans="1:13" s="281" customFormat="1" ht="16.2">
      <c r="B68" s="23"/>
      <c r="D68" s="335" t="s">
        <v>262</v>
      </c>
      <c r="G68" s="58"/>
      <c r="H68" s="130"/>
      <c r="I68" s="130"/>
      <c r="J68" s="130"/>
      <c r="K68" s="130"/>
      <c r="L68" s="130"/>
      <c r="M68" s="143"/>
    </row>
    <row r="69" spans="1:13" s="281" customFormat="1" ht="16.2">
      <c r="B69" s="14"/>
      <c r="C69" s="306" t="s">
        <v>934</v>
      </c>
      <c r="D69" s="274" t="s">
        <v>263</v>
      </c>
      <c r="E69" s="58"/>
      <c r="G69" s="58"/>
      <c r="H69" s="130"/>
      <c r="I69" s="130"/>
      <c r="J69" s="130"/>
      <c r="K69" s="130"/>
      <c r="L69" s="130"/>
      <c r="M69" s="143"/>
    </row>
    <row r="70" spans="1:13" s="281" customFormat="1" ht="16.2">
      <c r="B70" s="14"/>
      <c r="C70" s="133"/>
      <c r="D70" s="335" t="s">
        <v>262</v>
      </c>
      <c r="E70" s="58"/>
      <c r="G70" s="58"/>
      <c r="H70" s="130"/>
      <c r="I70" s="130"/>
      <c r="J70" s="130"/>
      <c r="K70" s="130"/>
      <c r="L70" s="130"/>
      <c r="M70" s="143"/>
    </row>
    <row r="71" spans="1:13" s="281" customFormat="1" ht="16.2">
      <c r="B71" s="37"/>
      <c r="C71" s="50" t="s">
        <v>1177</v>
      </c>
      <c r="D71" s="50"/>
      <c r="E71" s="227"/>
      <c r="F71" s="227"/>
      <c r="G71" s="222"/>
      <c r="H71" s="130"/>
      <c r="I71" s="130"/>
      <c r="J71" s="130"/>
      <c r="K71" s="505"/>
      <c r="L71" s="506"/>
      <c r="M71" s="143"/>
    </row>
    <row r="72" spans="1:13" s="142" customFormat="1" ht="16.2">
      <c r="A72" s="103"/>
      <c r="B72" s="210"/>
      <c r="C72" s="103"/>
      <c r="D72" s="103"/>
      <c r="E72" s="103"/>
      <c r="F72" s="103"/>
      <c r="G72" s="103"/>
      <c r="H72" s="130"/>
      <c r="I72" s="130"/>
      <c r="J72" s="130"/>
      <c r="K72" s="130"/>
      <c r="L72" s="130"/>
    </row>
    <row r="73" spans="1:13" ht="16.2">
      <c r="C73" s="286" t="s">
        <v>506</v>
      </c>
      <c r="D73" s="50"/>
      <c r="F73" s="127"/>
      <c r="G73" s="127"/>
      <c r="H73" s="130"/>
      <c r="I73" s="130"/>
      <c r="J73" s="130"/>
      <c r="K73" s="130"/>
      <c r="L73" s="130"/>
    </row>
    <row r="74" spans="1:13" ht="16.2">
      <c r="C74" s="306" t="s">
        <v>934</v>
      </c>
      <c r="D74" s="222" t="s">
        <v>507</v>
      </c>
      <c r="E74" s="35"/>
      <c r="F74" s="155"/>
      <c r="G74" s="155"/>
      <c r="H74" s="130"/>
      <c r="I74" s="130"/>
      <c r="J74" s="130"/>
      <c r="K74" s="130"/>
      <c r="L74" s="130"/>
    </row>
    <row r="75" spans="1:13" ht="16.2">
      <c r="D75" s="222" t="s">
        <v>508</v>
      </c>
      <c r="E75" s="35"/>
      <c r="F75" s="155"/>
      <c r="G75" s="155"/>
      <c r="H75" s="130"/>
      <c r="I75" s="130"/>
      <c r="J75" s="130"/>
      <c r="K75" s="130"/>
      <c r="L75" s="130"/>
    </row>
    <row r="76" spans="1:13" ht="16.2">
      <c r="C76" s="306" t="s">
        <v>934</v>
      </c>
      <c r="D76" s="155" t="s">
        <v>450</v>
      </c>
      <c r="E76" s="35"/>
      <c r="F76" s="156"/>
      <c r="G76" s="155"/>
      <c r="H76" s="130"/>
      <c r="I76" s="130"/>
      <c r="J76" s="130"/>
      <c r="K76" s="130"/>
      <c r="L76" s="130"/>
    </row>
    <row r="77" spans="1:13" ht="16.2">
      <c r="C77" s="306" t="s">
        <v>934</v>
      </c>
      <c r="D77" s="155" t="s">
        <v>510</v>
      </c>
      <c r="E77" s="35"/>
      <c r="F77" s="156"/>
      <c r="G77" s="155"/>
      <c r="H77" s="130"/>
      <c r="I77" s="130"/>
      <c r="J77" s="130"/>
      <c r="K77" s="130"/>
      <c r="L77" s="130"/>
    </row>
    <row r="78" spans="1:13" ht="16.2">
      <c r="C78" s="306" t="s">
        <v>934</v>
      </c>
      <c r="D78" s="155" t="s">
        <v>453</v>
      </c>
      <c r="E78" s="35"/>
      <c r="F78" s="156"/>
      <c r="G78" s="155"/>
      <c r="H78" s="130"/>
      <c r="I78" s="130"/>
      <c r="J78" s="130"/>
      <c r="K78" s="130"/>
      <c r="L78" s="130"/>
    </row>
    <row r="79" spans="1:13" ht="16.2">
      <c r="C79" s="306" t="s">
        <v>934</v>
      </c>
      <c r="D79" s="155" t="s">
        <v>511</v>
      </c>
      <c r="E79" s="35"/>
      <c r="F79" s="156"/>
      <c r="G79" s="155"/>
      <c r="H79" s="130"/>
      <c r="I79" s="130"/>
      <c r="J79" s="130"/>
      <c r="K79" s="130"/>
      <c r="L79" s="130"/>
    </row>
    <row r="80" spans="1:13" ht="16.2">
      <c r="C80" s="306" t="s">
        <v>934</v>
      </c>
      <c r="D80" s="155" t="s">
        <v>512</v>
      </c>
      <c r="E80" s="35"/>
      <c r="F80" s="156"/>
      <c r="G80" s="155"/>
      <c r="H80" s="130"/>
      <c r="I80" s="130"/>
      <c r="J80" s="130"/>
      <c r="K80" s="130"/>
      <c r="L80" s="130"/>
    </row>
    <row r="81" spans="1:13" ht="16.2">
      <c r="C81" s="306" t="s">
        <v>934</v>
      </c>
      <c r="D81" s="155" t="s">
        <v>488</v>
      </c>
      <c r="E81" s="35"/>
      <c r="F81" s="156"/>
      <c r="G81" s="155"/>
      <c r="H81" s="130"/>
      <c r="I81" s="130"/>
      <c r="J81" s="130"/>
      <c r="K81" s="130"/>
      <c r="L81" s="130"/>
    </row>
    <row r="82" spans="1:13" ht="16.2">
      <c r="C82" s="306" t="s">
        <v>934</v>
      </c>
      <c r="D82" s="155" t="s">
        <v>489</v>
      </c>
      <c r="E82" s="35"/>
      <c r="F82" s="156"/>
      <c r="G82" s="155"/>
      <c r="H82" s="130"/>
      <c r="I82" s="130"/>
      <c r="J82" s="130"/>
      <c r="K82" s="130"/>
      <c r="L82" s="130"/>
    </row>
    <row r="83" spans="1:13" ht="16.2">
      <c r="C83" s="306" t="s">
        <v>934</v>
      </c>
      <c r="D83" s="155" t="s">
        <v>490</v>
      </c>
      <c r="E83" s="35"/>
      <c r="F83" s="156"/>
      <c r="G83" s="155"/>
      <c r="H83" s="130"/>
      <c r="I83" s="130"/>
      <c r="J83" s="130"/>
      <c r="K83" s="130"/>
      <c r="L83" s="130"/>
    </row>
    <row r="84" spans="1:13" ht="16.2">
      <c r="B84" s="140"/>
      <c r="C84" s="148"/>
      <c r="E84" s="148"/>
      <c r="F84" s="148"/>
      <c r="G84" s="147"/>
      <c r="H84" s="130"/>
      <c r="I84" s="130"/>
      <c r="J84" s="130"/>
      <c r="K84" s="130"/>
      <c r="L84" s="130"/>
    </row>
    <row r="85" spans="1:13" s="281" customFormat="1" ht="16.2">
      <c r="B85" s="37"/>
      <c r="C85" s="286" t="s">
        <v>397</v>
      </c>
      <c r="D85" s="237"/>
      <c r="E85" s="237"/>
      <c r="F85" s="237"/>
      <c r="G85" s="237"/>
      <c r="H85" s="130"/>
      <c r="I85" s="130"/>
      <c r="J85" s="130"/>
      <c r="K85" s="130"/>
      <c r="L85" s="130"/>
      <c r="M85" s="143"/>
    </row>
    <row r="86" spans="1:13" s="281" customFormat="1" ht="33" customHeight="1">
      <c r="B86" s="37"/>
      <c r="C86" s="438" t="s">
        <v>934</v>
      </c>
      <c r="D86" s="504" t="s">
        <v>1433</v>
      </c>
      <c r="E86" s="504"/>
      <c r="F86" s="504"/>
      <c r="G86" s="504"/>
      <c r="H86" s="504"/>
      <c r="I86" s="504"/>
      <c r="J86" s="246"/>
      <c r="K86" s="246"/>
      <c r="L86" s="143"/>
      <c r="M86" s="143"/>
    </row>
    <row r="87" spans="1:13" s="281" customFormat="1" ht="16.2">
      <c r="B87" s="37"/>
      <c r="D87" s="237" t="s">
        <v>1159</v>
      </c>
      <c r="E87" s="236"/>
      <c r="F87" s="236"/>
      <c r="G87" s="239"/>
      <c r="H87" s="236"/>
      <c r="I87" s="236"/>
      <c r="J87" s="30"/>
      <c r="K87" s="30"/>
      <c r="L87" s="143"/>
      <c r="M87" s="143"/>
    </row>
    <row r="88" spans="1:13" s="281" customFormat="1" ht="16.2">
      <c r="B88" s="37"/>
      <c r="D88" s="528" t="s">
        <v>40</v>
      </c>
      <c r="E88" s="529"/>
      <c r="F88" s="529"/>
      <c r="G88" s="529"/>
      <c r="H88" s="529"/>
      <c r="I88" s="530"/>
      <c r="J88" s="30"/>
      <c r="K88" s="30"/>
      <c r="L88" s="143"/>
      <c r="M88" s="143"/>
    </row>
    <row r="89" spans="1:13" s="281" customFormat="1" ht="16.2">
      <c r="D89" s="531"/>
      <c r="E89" s="532"/>
      <c r="F89" s="532"/>
      <c r="G89" s="532"/>
      <c r="H89" s="532"/>
      <c r="I89" s="533"/>
      <c r="J89" s="30"/>
      <c r="K89" s="30"/>
      <c r="L89" s="143"/>
      <c r="M89" s="143"/>
    </row>
    <row r="90" spans="1:13" ht="16.2">
      <c r="H90" s="54"/>
      <c r="I90" s="127"/>
      <c r="J90" s="30"/>
      <c r="K90" s="30"/>
    </row>
    <row r="91" spans="1:13" s="281" customFormat="1" ht="16.2">
      <c r="A91" s="222"/>
      <c r="B91" s="227"/>
      <c r="C91" s="264" t="s">
        <v>35</v>
      </c>
      <c r="D91" s="222"/>
      <c r="E91" s="222"/>
      <c r="F91" s="222"/>
      <c r="G91" s="222"/>
      <c r="I91" s="227"/>
      <c r="J91" s="227"/>
      <c r="K91" s="227"/>
      <c r="L91" s="227"/>
    </row>
    <row r="92" spans="1:13" s="281" customFormat="1" ht="16.2">
      <c r="A92" s="222"/>
      <c r="B92" s="227"/>
      <c r="C92" s="498" t="s">
        <v>40</v>
      </c>
      <c r="D92" s="499"/>
      <c r="E92" s="499"/>
      <c r="F92" s="499"/>
      <c r="G92" s="499"/>
      <c r="H92" s="499"/>
      <c r="I92" s="499"/>
      <c r="J92" s="499"/>
      <c r="K92" s="499"/>
      <c r="L92" s="500"/>
    </row>
    <row r="93" spans="1:13" s="281" customFormat="1" ht="16.2">
      <c r="A93" s="222"/>
      <c r="B93" s="227"/>
      <c r="C93" s="501"/>
      <c r="D93" s="502"/>
      <c r="E93" s="502"/>
      <c r="F93" s="502"/>
      <c r="G93" s="502"/>
      <c r="H93" s="502"/>
      <c r="I93" s="502"/>
      <c r="J93" s="502"/>
      <c r="K93" s="502"/>
      <c r="L93" s="503"/>
    </row>
    <row r="94" spans="1:13" ht="16.2">
      <c r="H94" s="128"/>
      <c r="I94" s="128"/>
      <c r="J94" s="30"/>
      <c r="K94" s="30"/>
    </row>
    <row r="95" spans="1:13" ht="15.6" hidden="1">
      <c r="H95" s="6"/>
      <c r="I95" s="32"/>
      <c r="J95" s="30"/>
      <c r="K95" s="30"/>
    </row>
    <row r="96" spans="1:13" ht="15" hidden="1" customHeight="1">
      <c r="J96" s="30"/>
      <c r="K96" s="30"/>
    </row>
    <row r="97" spans="10:11" ht="15" hidden="1" customHeight="1">
      <c r="J97" s="30"/>
      <c r="K97" s="30"/>
    </row>
    <row r="98" spans="10:11" ht="15" hidden="1" customHeight="1">
      <c r="J98" s="30"/>
      <c r="K98" s="30"/>
    </row>
    <row r="99" spans="10:11" ht="15" hidden="1" customHeight="1">
      <c r="J99" s="30"/>
      <c r="K99" s="30"/>
    </row>
    <row r="100" spans="10:11" ht="15" hidden="1" customHeight="1">
      <c r="J100" s="30"/>
      <c r="K100" s="30"/>
    </row>
    <row r="101" spans="10:11" ht="15" hidden="1" customHeight="1">
      <c r="J101" s="30"/>
      <c r="K101" s="30"/>
    </row>
    <row r="102" spans="10:11" ht="15" hidden="1" customHeight="1">
      <c r="J102" s="30"/>
      <c r="K102" s="30"/>
    </row>
    <row r="103" spans="10:11" ht="15" hidden="1" customHeight="1">
      <c r="J103" s="30"/>
      <c r="K103" s="30"/>
    </row>
    <row r="104" spans="10:11" ht="15" hidden="1" customHeight="1">
      <c r="J104" s="30"/>
      <c r="K104" s="30"/>
    </row>
    <row r="105" spans="10:11" ht="15" hidden="1" customHeight="1">
      <c r="J105" s="30"/>
      <c r="K105" s="30"/>
    </row>
  </sheetData>
  <sheetProtection sheet="1" objects="1" scenarios="1" insertRows="0" insertHyperlinks="0"/>
  <mergeCells count="10">
    <mergeCell ref="K71:L71"/>
    <mergeCell ref="C92:L93"/>
    <mergeCell ref="D88:I89"/>
    <mergeCell ref="E10:E11"/>
    <mergeCell ref="D10:D11"/>
    <mergeCell ref="D29:D30"/>
    <mergeCell ref="E29:E30"/>
    <mergeCell ref="D49:D50"/>
    <mergeCell ref="E49:E50"/>
    <mergeCell ref="D86:I86"/>
  </mergeCells>
  <conditionalFormatting sqref="D57:G57 D63:G63 E26:G26 D27:G27 D72:G72 E84:G84">
    <cfRule type="expression" dxfId="1344" priority="1562" stopIfTrue="1">
      <formula>AND(NE(#REF!,"#"),NE(D26,""),NE(COUNTA($B26:C26),0))</formula>
    </cfRule>
  </conditionalFormatting>
  <conditionalFormatting sqref="I90 I94:I95">
    <cfRule type="expression" dxfId="1343" priority="1564" stopIfTrue="1">
      <formula>AND(NE(#REF!,"#"),NE(#REF!,""),NOT(IFERROR(VLOOKUP($H90,INDIRECT("VariableTypes!$A$2:$D"),4,FALSE),FALSE)))</formula>
    </cfRule>
  </conditionalFormatting>
  <conditionalFormatting sqref="I90 I94:I95">
    <cfRule type="expression" dxfId="1342" priority="1567" stopIfTrue="1">
      <formula>AND(NE(#REF!,"#"),IFERROR(VLOOKUP($H90,INDIRECT("VariableTypes!$A$2:$D"),4,FALSE),FALSE))</formula>
    </cfRule>
  </conditionalFormatting>
  <conditionalFormatting sqref="G25 G47">
    <cfRule type="expression" dxfId="1341" priority="2025" stopIfTrue="1">
      <formula>AND(NE(#REF!,"#"),NE($G25,""),OR(COUNTBLANK($B25:$F25)=5,NE(#REF!,""),IFERROR(VLOOKUP($G25,INDIRECT("VariableTypes!A2:A"),1,FALSE),TRUE)))</formula>
    </cfRule>
  </conditionalFormatting>
  <conditionalFormatting sqref="G25 G47">
    <cfRule type="expression" dxfId="1340" priority="2032" stopIfTrue="1">
      <formula>AND(NE(#REF!,"#"),COUNTBLANK($B25:$F25)&lt;5,ISBLANK(#REF!))</formula>
    </cfRule>
  </conditionalFormatting>
  <conditionalFormatting sqref="C25:F25">
    <cfRule type="expression" dxfId="1339" priority="2039" stopIfTrue="1">
      <formula>AND(NE(#REF!,"#"),NE(C25,""),NE(COUNTA(#REF!),0))</formula>
    </cfRule>
  </conditionalFormatting>
  <conditionalFormatting sqref="B27">
    <cfRule type="expression" dxfId="1338" priority="2063" stopIfTrue="1">
      <formula>AND(NE(#REF!,"#"),NE(B27,""),NE(COUNTA(#REF!),0))</formula>
    </cfRule>
  </conditionalFormatting>
  <conditionalFormatting sqref="B48">
    <cfRule type="expression" dxfId="1337" priority="2084" stopIfTrue="1">
      <formula>AND(NE(#REF!,"#"),NE(B48,""),NE(COUNTA($B48:C48),0))</formula>
    </cfRule>
  </conditionalFormatting>
  <conditionalFormatting sqref="C84">
    <cfRule type="expression" dxfId="1336" priority="2100" stopIfTrue="1">
      <formula>AND(NE(#REF!,"#"),NE(C84,""),NE(COUNTA($B84:C84),0))</formula>
    </cfRule>
  </conditionalFormatting>
  <conditionalFormatting sqref="D26">
    <cfRule type="expression" dxfId="1335" priority="246" stopIfTrue="1">
      <formula>AND(NE(#REF!,"#"),NE(D26,""),NE(COUNTA($B26:C26),0))</formula>
    </cfRule>
  </conditionalFormatting>
  <conditionalFormatting sqref="H94:H95">
    <cfRule type="expression" dxfId="1334" priority="2179" stopIfTrue="1">
      <formula>AND(NE(#REF!,"#"),COUNTBLANK(#REF!)&lt;5,ISBLANK(#REF!))</formula>
    </cfRule>
  </conditionalFormatting>
  <conditionalFormatting sqref="D9 D28">
    <cfRule type="expression" dxfId="1333" priority="200" stopIfTrue="1">
      <formula>AND(NE(#REF!,"#"),NE(D9,""),NE(COUNTA(D9:$XFD9),0))</formula>
    </cfRule>
  </conditionalFormatting>
  <conditionalFormatting sqref="F11:H11 G20 H24">
    <cfRule type="expression" dxfId="1332" priority="9521" stopIfTrue="1">
      <formula>AND(NE(#REF!,"#"),NE(F11,""),NE(COUNTA($D11:E11),0))</formula>
    </cfRule>
  </conditionalFormatting>
  <conditionalFormatting sqref="F9:I9">
    <cfRule type="expression" dxfId="1331" priority="9538" stopIfTrue="1">
      <formula>AND(NE(#REF!,"#"),NE(F9,""),NE(COUNTA($E9:E9),0))</formula>
    </cfRule>
  </conditionalFormatting>
  <conditionalFormatting sqref="E10">
    <cfRule type="expression" dxfId="1330" priority="9541" stopIfTrue="1">
      <formula>AND(NE(#REF!,"#"),NE(E10,""),NE(COUNTA($D11:D11),0))</formula>
    </cfRule>
  </conditionalFormatting>
  <conditionalFormatting sqref="I24">
    <cfRule type="expression" dxfId="1329" priority="9543" stopIfTrue="1">
      <formula>AND(NE(#REF!,"#"),NE($J24,""),OR(COUNTBLANK($F24:$I24)=5,NE($D24,""),IFERROR(VLOOKUP($J24,INDIRECT("VariableTypes!A2:A"),1,FALSE),TRUE)))</formula>
    </cfRule>
  </conditionalFormatting>
  <conditionalFormatting sqref="I24">
    <cfRule type="expression" dxfId="1328" priority="9544" stopIfTrue="1">
      <formula>AND(NE(#REF!,"#"),COUNTBLANK($F24:$I24)&lt;5,ISBLANK($D24))</formula>
    </cfRule>
  </conditionalFormatting>
  <conditionalFormatting sqref="C47:F47">
    <cfRule type="expression" dxfId="1327" priority="9557" stopIfTrue="1">
      <formula>AND(NE(#REF!,"#"),NE(C47,""),NE(COUNTA($D46:D46),0))</formula>
    </cfRule>
  </conditionalFormatting>
  <conditionalFormatting sqref="F28:G28">
    <cfRule type="expression" dxfId="1326" priority="175" stopIfTrue="1">
      <formula>AND(NE(#REF!,"#"),NE(F28,""),NE(COUNTA($E28:E28),0))</formula>
    </cfRule>
  </conditionalFormatting>
  <conditionalFormatting sqref="F30:G30">
    <cfRule type="expression" dxfId="1325" priority="172" stopIfTrue="1">
      <formula>AND(NE(#REF!,"#"),NE(F30,""),NE(COUNTA($D30:E30),0))</formula>
    </cfRule>
  </conditionalFormatting>
  <conditionalFormatting sqref="E29">
    <cfRule type="expression" dxfId="1324" priority="173" stopIfTrue="1">
      <formula>AND(NE(#REF!,"#"),NE(E29,""),NE(COUNTA($D30:D30),0))</formula>
    </cfRule>
  </conditionalFormatting>
  <conditionalFormatting sqref="F50:H50">
    <cfRule type="expression" dxfId="1323" priority="162" stopIfTrue="1">
      <formula>AND(NE(#REF!,"#"),NE(F50,""),NE(COUNTA($D50:E50),0))</formula>
    </cfRule>
  </conditionalFormatting>
  <conditionalFormatting sqref="D48">
    <cfRule type="expression" dxfId="1322" priority="10154" stopIfTrue="1">
      <formula>AND(NE(#REF!,"#"),NE(D48,""),NE(COUNTA(#REF!),0))</formula>
    </cfRule>
  </conditionalFormatting>
  <conditionalFormatting sqref="F48:I48">
    <cfRule type="expression" dxfId="1321" priority="10155" stopIfTrue="1">
      <formula>AND(NE(#REF!,"#"),NE(F48,""),NE(COUNTA($E48:G48),0))</formula>
    </cfRule>
  </conditionalFormatting>
  <conditionalFormatting sqref="E49">
    <cfRule type="expression" dxfId="1320" priority="163" stopIfTrue="1">
      <formula>AND(NE(#REF!,"#"),NE(E49,""),NE(COUNTA($D50:D50),0))</formula>
    </cfRule>
  </conditionalFormatting>
  <conditionalFormatting sqref="G58:G62">
    <cfRule type="expression" dxfId="1319" priority="10171" stopIfTrue="1">
      <formula>AND(NE(#REF!,"#"),NE(G58,""),NE(COUNTA($C58:E58),0))</formula>
    </cfRule>
  </conditionalFormatting>
  <conditionalFormatting sqref="C59:D59">
    <cfRule type="expression" dxfId="1318" priority="160" stopIfTrue="1">
      <formula>AND(NE(#REF!,"#"),NE(C59,""),NE(COUNTA($B59:B59),0))</formula>
    </cfRule>
  </conditionalFormatting>
  <conditionalFormatting sqref="D60">
    <cfRule type="expression" dxfId="1317" priority="159" stopIfTrue="1">
      <formula>AND(NE(#REF!,"#"),NE(D60,""),NE(COUNTA($A60:C60),0))</formula>
    </cfRule>
  </conditionalFormatting>
  <conditionalFormatting sqref="D61:D62">
    <cfRule type="expression" dxfId="1316" priority="158" stopIfTrue="1">
      <formula>AND(NE(#REF!,"#"),NE(D61,""),NE(COUNTA($A61:C61),0))</formula>
    </cfRule>
  </conditionalFormatting>
  <conditionalFormatting sqref="G73 F73:F74 F75:G83">
    <cfRule type="expression" dxfId="1315" priority="10182" stopIfTrue="1">
      <formula>AND(NE(#REF!,"#"),NE(F73,""),NE(COUNTA($C73:E73),0))</formula>
    </cfRule>
  </conditionalFormatting>
  <conditionalFormatting sqref="D75:D83">
    <cfRule type="expression" dxfId="1314" priority="10201" stopIfTrue="1">
      <formula>AND(NE(#REF!,"#"),NE(D75,""),NE(COUNTA($C75:D75),0))</formula>
    </cfRule>
  </conditionalFormatting>
  <conditionalFormatting sqref="G74">
    <cfRule type="expression" dxfId="1313" priority="10212" stopIfTrue="1">
      <formula>AND(NE(#REF!,"#"),NE(G74,""),NE(COUNTA($D74:F74),0))</formula>
    </cfRule>
  </conditionalFormatting>
  <conditionalFormatting sqref="D74">
    <cfRule type="expression" dxfId="1312" priority="10215" stopIfTrue="1">
      <formula>AND(NE(#REF!,"#"),NE(D74,""),NE(COUNTA($D74:D74),0))</formula>
    </cfRule>
  </conditionalFormatting>
  <conditionalFormatting sqref="F85:G85">
    <cfRule type="expression" dxfId="1311" priority="124" stopIfTrue="1">
      <formula>AND(NE(#REF!,"#"),NE(F85,""),NE(COUNTA($C85:E85),0))</formula>
    </cfRule>
  </conditionalFormatting>
  <conditionalFormatting sqref="F87 H87:I87">
    <cfRule type="expression" dxfId="1310" priority="127" stopIfTrue="1">
      <formula>AND(NE(#REF!,"#"),NE(F87,""),NE(COUNTA($D87:E87),0))</formula>
    </cfRule>
  </conditionalFormatting>
  <conditionalFormatting sqref="D87">
    <cfRule type="expression" dxfId="1309" priority="128" stopIfTrue="1">
      <formula>AND(NE(#REF!,"#"),NE(D87,""),NE(COUNTA($D87:F87),0))</formula>
    </cfRule>
  </conditionalFormatting>
  <conditionalFormatting sqref="H90 H94:H95">
    <cfRule type="expression" dxfId="1308" priority="10227" stopIfTrue="1">
      <formula>AND(NE(#REF!,"#"),NE($H90,""),OR(COUNTBLANK(#REF!)=5,NE(#REF!,""),IFERROR(VLOOKUP($H90,INDIRECT("VariableTypes!A2:A"),1,FALSE),TRUE)))</formula>
    </cfRule>
  </conditionalFormatting>
  <conditionalFormatting sqref="H90">
    <cfRule type="expression" dxfId="1307" priority="10232" stopIfTrue="1">
      <formula>AND(NE(#REF!,"#"),COUNTBLANK(#REF!)&lt;5,ISBLANK(#REF!))</formula>
    </cfRule>
  </conditionalFormatting>
  <conditionalFormatting sqref="J87:J90 J99:J105">
    <cfRule type="expression" dxfId="1306" priority="96" stopIfTrue="1">
      <formula>AND(NE(#REF!,"#"),NE($J87,""),NOT(IFERROR(VLOOKUP($H87,INDIRECT("VariableTypes!$A$2:$E"),5,FALSE),FALSE)),OR($B87="",$C87=""))</formula>
    </cfRule>
  </conditionalFormatting>
  <conditionalFormatting sqref="J87:J90 J99:J105">
    <cfRule type="expression" dxfId="1305" priority="97" stopIfTrue="1">
      <formula>AND(NE(#REF!,"#"),OR(IFERROR(VLOOKUP($H87,INDIRECT("VariableTypes!$A$2:$E"),5,FALSE),FALSE),AND(NE($B87,""),NE($C87,""))))</formula>
    </cfRule>
  </conditionalFormatting>
  <conditionalFormatting sqref="J94:J98">
    <cfRule type="expression" dxfId="1304" priority="98" stopIfTrue="1">
      <formula>AND(NE(#REF!,"#"),NE($J94,""),NOT(IFERROR(VLOOKUP($I94,INDIRECT("VariableTypes!$A$2:$E"),5,FALSE),FALSE)),OR($B94="",$D94=""))</formula>
    </cfRule>
  </conditionalFormatting>
  <conditionalFormatting sqref="J94:J98">
    <cfRule type="expression" dxfId="1303" priority="99" stopIfTrue="1">
      <formula>AND(NE(#REF!,"#"),OR(IFERROR(VLOOKUP($I94,INDIRECT("VariableTypes!$A$2:$E"),5,FALSE),FALSE),AND(NE($B94,""),NE($D94,""))))</formula>
    </cfRule>
  </conditionalFormatting>
  <conditionalFormatting sqref="K87:K90 K99:K105">
    <cfRule type="expression" dxfId="1302" priority="76" stopIfTrue="1">
      <formula>AND(NE(#REF!,"#"),NE($J87,""),NOT(IFERROR(VLOOKUP($H87,INDIRECT("VariableTypes!$A$2:$E"),5,FALSE),FALSE)),OR($B87="",$C87=""))</formula>
    </cfRule>
  </conditionalFormatting>
  <conditionalFormatting sqref="K87:K90 K99:K105">
    <cfRule type="expression" dxfId="1301" priority="77" stopIfTrue="1">
      <formula>AND(NE(#REF!,"#"),OR(IFERROR(VLOOKUP($H87,INDIRECT("VariableTypes!$A$2:$E"),5,FALSE),FALSE),AND(NE($B87,""),NE($C87,""))))</formula>
    </cfRule>
  </conditionalFormatting>
  <conditionalFormatting sqref="K94:K98">
    <cfRule type="expression" dxfId="1300" priority="78" stopIfTrue="1">
      <formula>AND(NE(#REF!,"#"),NE($J94,""),NOT(IFERROR(VLOOKUP($I94,INDIRECT("VariableTypes!$A$2:$E"),5,FALSE),FALSE)),OR($B94="",$D94=""))</formula>
    </cfRule>
  </conditionalFormatting>
  <conditionalFormatting sqref="K94:K98">
    <cfRule type="expression" dxfId="1299" priority="79" stopIfTrue="1">
      <formula>AND(NE(#REF!,"#"),OR(IFERROR(VLOOKUP($I94,INDIRECT("VariableTypes!$A$2:$E"),5,FALSE),FALSE),AND(NE($B94,""),NE($D94,""))))</formula>
    </cfRule>
  </conditionalFormatting>
  <conditionalFormatting sqref="D64:F64 C65:F65">
    <cfRule type="expression" dxfId="1298" priority="58" stopIfTrue="1">
      <formula>AND(NE(#REF!,"#"),NE(C64,""),NE(COUNTA($B64:B64),0))</formula>
    </cfRule>
  </conditionalFormatting>
  <conditionalFormatting sqref="G64:G65">
    <cfRule type="expression" dxfId="1297" priority="61" stopIfTrue="1">
      <formula>AND(NE(#REF!,"#"),NE($G64,""),OR(COUNTBLANK($C64:$F64)=5,NE($B64,""),IFERROR(VLOOKUP($G64,INDIRECT("VariableTypes!A2:A"),1,FALSE),TRUE)))</formula>
    </cfRule>
  </conditionalFormatting>
  <conditionalFormatting sqref="G64:G65">
    <cfRule type="expression" dxfId="1296" priority="64" stopIfTrue="1">
      <formula>AND(NE(#REF!,"#"),COUNTBLANK($C64:$F64)&lt;5,ISBLANK($B64))</formula>
    </cfRule>
  </conditionalFormatting>
  <conditionalFormatting sqref="F66:G67">
    <cfRule type="expression" dxfId="1295" priority="52" stopIfTrue="1">
      <formula>AND(NE(#REF!,"#"),NE(F66,""),NE(COUNTA($A66:E66),0))</formula>
    </cfRule>
  </conditionalFormatting>
  <conditionalFormatting sqref="E67">
    <cfRule type="expression" dxfId="1294" priority="53" stopIfTrue="1">
      <formula>AND(NE(#REF!,"#"),NE(E67,""),NE(COUNTA($A69:D69),0))</formula>
    </cfRule>
  </conditionalFormatting>
  <conditionalFormatting sqref="D66:D67">
    <cfRule type="expression" dxfId="1293" priority="51" stopIfTrue="1">
      <formula>AND(NE(#REF!,"#"),NE(D66,""),NE(COUNTA($A66:C66),0))</formula>
    </cfRule>
  </conditionalFormatting>
  <conditionalFormatting sqref="E66">
    <cfRule type="expression" dxfId="1292" priority="54" stopIfTrue="1">
      <formula>AND(NE(#REF!,"#"),NE(E66,""),NE(COUNTA($A68:C68),0))</formula>
    </cfRule>
  </conditionalFormatting>
  <conditionalFormatting sqref="D68">
    <cfRule type="expression" dxfId="1291" priority="55" stopIfTrue="1">
      <formula>AND(NE(#REF!,"#"),NE(D68,""),NE(COUNTA(#REF!),0))</formula>
    </cfRule>
  </conditionalFormatting>
  <conditionalFormatting sqref="D69">
    <cfRule type="expression" dxfId="1290" priority="56" stopIfTrue="1">
      <formula>AND(NE(#REF!,"#"),NE(D69,""),NE(COUNTA(#REF!),0))</formula>
    </cfRule>
  </conditionalFormatting>
  <conditionalFormatting sqref="G71">
    <cfRule type="expression" dxfId="1289" priority="45" stopIfTrue="1">
      <formula>AND(NE(#REF!,"#"),NE(G71,""),NE(COUNTA($C71:F71),0))</formula>
    </cfRule>
  </conditionalFormatting>
  <conditionalFormatting sqref="G71">
    <cfRule type="expression" dxfId="1288" priority="46" stopIfTrue="1">
      <formula>AND(NE(#REF!,"#"),COUNTBLANK($C71:$F71)&lt;5,ISBLANK(#REF!))</formula>
    </cfRule>
  </conditionalFormatting>
  <conditionalFormatting sqref="G71">
    <cfRule type="expression" dxfId="1287" priority="47" stopIfTrue="1">
      <formula>AND(NE(#REF!,"#"),NE($G71,""),OR(COUNTBLANK($C71:$F71)=5,NE(#REF!,""),IFERROR(VLOOKUP($G71,INDIRECT("VariableTypes!A2:A"),1,FALSE),TRUE)))</formula>
    </cfRule>
  </conditionalFormatting>
  <conditionalFormatting sqref="C71:F71">
    <cfRule type="expression" dxfId="1286" priority="44" stopIfTrue="1">
      <formula>AND(NE(#REF!,"#"),NE(C71,""),NE(COUNTA(#REF!),0))</formula>
    </cfRule>
  </conditionalFormatting>
  <conditionalFormatting sqref="E69:E70">
    <cfRule type="expression" dxfId="1285" priority="68" stopIfTrue="1">
      <formula>AND(NE(#REF!,"#"),NE(E69,""),NE(COUNTA($A69:E69),0))</formula>
    </cfRule>
  </conditionalFormatting>
  <conditionalFormatting sqref="G68:G70">
    <cfRule type="expression" dxfId="1284" priority="69" stopIfTrue="1">
      <formula>AND(NE(#REF!,"#"),NE(G68,""),NE(COUNTA($A68:D68),0))</formula>
    </cfRule>
  </conditionalFormatting>
  <conditionalFormatting sqref="D70">
    <cfRule type="expression" dxfId="1283" priority="43" stopIfTrue="1">
      <formula>AND(NE(#REF!,"#"),NE(D70,""),NE(COUNTA(#REF!),0))</formula>
    </cfRule>
  </conditionalFormatting>
  <conditionalFormatting sqref="A91:A93">
    <cfRule type="cellIs" dxfId="1282" priority="38" stopIfTrue="1" operator="equal">
      <formula>"include_in_docs"</formula>
    </cfRule>
  </conditionalFormatting>
  <conditionalFormatting sqref="L91">
    <cfRule type="expression" dxfId="1281" priority="39" stopIfTrue="1">
      <formula>AND(NE(#REF!,"#"),NE(L91,""),NE(COUNTA($C91:H91),0))</formula>
    </cfRule>
  </conditionalFormatting>
  <conditionalFormatting sqref="L91">
    <cfRule type="expression" dxfId="1280" priority="40" stopIfTrue="1">
      <formula>AND(NE(#REF!,"#"),COUNTBLANK($C91:$F91)&lt;5,ISBLANK(#REF!))</formula>
    </cfRule>
  </conditionalFormatting>
  <conditionalFormatting sqref="L91">
    <cfRule type="expression" dxfId="1279" priority="41" stopIfTrue="1">
      <formula>AND(NE(#REF!,"#"),NE($G91,""),OR(COUNTBLANK($C91:$F91)=5,NE(#REF!,""),IFERROR(VLOOKUP($G91,INDIRECT("VariableTypes!A2:A"),1,FALSE),TRUE)))</formula>
    </cfRule>
  </conditionalFormatting>
  <conditionalFormatting sqref="D91:G91">
    <cfRule type="expression" dxfId="1278" priority="42" stopIfTrue="1">
      <formula>AND(NE(#REF!,"#"),NE(D91,""),NE(COUNTA($C91:C91),0))</formula>
    </cfRule>
  </conditionalFormatting>
  <conditionalFormatting sqref="I11">
    <cfRule type="expression" dxfId="1277" priority="37" stopIfTrue="1">
      <formula>AND(NE(#REF!,"#"),NE(I11,""),NE(COUNTA($C11:H11),0))</formula>
    </cfRule>
  </conditionalFormatting>
  <conditionalFormatting sqref="I50">
    <cfRule type="expression" dxfId="1276" priority="35" stopIfTrue="1">
      <formula>AND(NE(#REF!,"#"),NE(I50,""),NE(COUNTA($C50:H50),0))</formula>
    </cfRule>
  </conditionalFormatting>
  <conditionalFormatting sqref="H12:I19">
    <cfRule type="expression" dxfId="1275" priority="34" stopIfTrue="1">
      <formula>AND(NE(#REF!,"#"),NE(H12,""),NE(COUNTA($C12:G12),0))</formula>
    </cfRule>
  </conditionalFormatting>
  <conditionalFormatting sqref="H21:I22">
    <cfRule type="expression" dxfId="1274" priority="33" stopIfTrue="1">
      <formula>AND(NE(#REF!,"#"),NE(H21,""),NE(COUNTA($C21:G21),0))</formula>
    </cfRule>
  </conditionalFormatting>
  <conditionalFormatting sqref="G31:G45">
    <cfRule type="expression" dxfId="1273" priority="32" stopIfTrue="1">
      <formula>AND(NE(#REF!,"#"),NE(G31,""),NE(COUNTA($C31:F31),0))</formula>
    </cfRule>
  </conditionalFormatting>
  <conditionalFormatting sqref="H51:I56">
    <cfRule type="expression" dxfId="1272" priority="30" stopIfTrue="1">
      <formula>AND(NE(#REF!,"#"),NE(H51,""),NE(COUNTA($C51:G51),0))</formula>
    </cfRule>
  </conditionalFormatting>
  <conditionalFormatting sqref="G12">
    <cfRule type="expression" dxfId="1271" priority="29" stopIfTrue="1">
      <formula>AND(NE(#REF!,"#"),NE(G12,""),NE(COUNTA(#REF!),0))</formula>
    </cfRule>
  </conditionalFormatting>
  <conditionalFormatting sqref="G13:G14">
    <cfRule type="expression" dxfId="1270" priority="28" stopIfTrue="1">
      <formula>AND(NE(#REF!,"#"),NE(G13,""),NE(COUNTA(#REF!),0))</formula>
    </cfRule>
  </conditionalFormatting>
  <conditionalFormatting sqref="G16">
    <cfRule type="expression" dxfId="1269" priority="27" stopIfTrue="1">
      <formula>AND(NE(#REF!,"#"),NE(G16,""),NE(COUNTA(#REF!),0))</formula>
    </cfRule>
  </conditionalFormatting>
  <conditionalFormatting sqref="G21:G22">
    <cfRule type="expression" dxfId="1268" priority="26" stopIfTrue="1">
      <formula>AND(NE(#REF!,"#"),NE(G21,""),NE(COUNTA(#REF!),0))</formula>
    </cfRule>
  </conditionalFormatting>
  <conditionalFormatting sqref="D3:G3 E8:G8">
    <cfRule type="expression" dxfId="1267" priority="10" stopIfTrue="1">
      <formula>AND(NE(#REF!,"#"),NE(D3,""),NE(COUNTA($B3:C3),0))</formula>
    </cfRule>
  </conditionalFormatting>
  <conditionalFormatting sqref="H3 H5 H8">
    <cfRule type="expression" dxfId="1266" priority="11" stopIfTrue="1">
      <formula>AND(NE(#REF!,"#"),NE($H3,""),OR(COUNTBLANK($C3:$G3)=5,NE($B3,""),IFERROR(VLOOKUP($H3,INDIRECT("VariableTypes!A2:A"),1,FALSE),TRUE)))</formula>
    </cfRule>
  </conditionalFormatting>
  <conditionalFormatting sqref="I3:I5 I8">
    <cfRule type="expression" dxfId="1265" priority="12" stopIfTrue="1">
      <formula>AND(NE(#REF!,"#"),NE($I3,""),NOT(IFERROR(VLOOKUP($H3,INDIRECT("VariableTypes!$A$2:$D"),4,FALSE),FALSE)))</formula>
    </cfRule>
  </conditionalFormatting>
  <conditionalFormatting sqref="J3:K3 J5:K5 J8:K8">
    <cfRule type="expression" dxfId="1264" priority="13" stopIfTrue="1">
      <formula>AND(NE(#REF!,"#"),NE($J3,""),NOT(IFERROR(VLOOKUP($H3,INDIRECT("VariableTypes!$A$2:$E"),5,FALSE),FALSE)),OR($B3="",$C3=""))</formula>
    </cfRule>
  </conditionalFormatting>
  <conditionalFormatting sqref="H3 H5 H8">
    <cfRule type="expression" dxfId="1263" priority="14" stopIfTrue="1">
      <formula>AND(NE(#REF!,"#"),COUNTBLANK($C3:$G3)&lt;5,ISBLANK($B3))</formula>
    </cfRule>
  </conditionalFormatting>
  <conditionalFormatting sqref="I3:I5 I8">
    <cfRule type="expression" dxfId="1262" priority="15" stopIfTrue="1">
      <formula>AND(NE(#REF!,"#"),IFERROR(VLOOKUP($H3,INDIRECT("VariableTypes!$A$2:$D"),4,FALSE),FALSE))</formula>
    </cfRule>
  </conditionalFormatting>
  <conditionalFormatting sqref="J3:K3 J5:K5 J8:K8">
    <cfRule type="expression" dxfId="1261" priority="16" stopIfTrue="1">
      <formula>AND(NE(#REF!,"#"),OR(IFERROR(VLOOKUP($H3,INDIRECT("VariableTypes!$A$2:$E"),5,FALSE),FALSE),AND(NE($B3,""),NE($C3,""))))</formula>
    </cfRule>
  </conditionalFormatting>
  <conditionalFormatting sqref="H6">
    <cfRule type="expression" dxfId="1260" priority="9" stopIfTrue="1">
      <formula>AND(NE(#REF!,"#"),COUNTBLANK($C6:$G6)&lt;5,ISBLANK($B6))</formula>
    </cfRule>
  </conditionalFormatting>
  <conditionalFormatting sqref="H6">
    <cfRule type="expression" dxfId="1259" priority="6" stopIfTrue="1">
      <formula>AND(NE(#REF!,"#"),NE($H6,""),OR(COUNTBLANK($C6:$G6)=5,NE($B6,""),IFERROR(VLOOKUP($H6,INDIRECT("VariableTypes!A2:A"),1,FALSE),TRUE)))</formula>
    </cfRule>
  </conditionalFormatting>
  <conditionalFormatting sqref="I6:L6">
    <cfRule type="expression" dxfId="1258" priority="7" stopIfTrue="1">
      <formula>AND(NE(#REF!,"#"),NE($I6,""),NOT(IFERROR(VLOOKUP($H6,INDIRECT("VariableTypes!$A$2:$D"),4,FALSE),FALSE)))</formula>
    </cfRule>
  </conditionalFormatting>
  <conditionalFormatting sqref="I6:L6">
    <cfRule type="expression" dxfId="1257" priority="8" stopIfTrue="1">
      <formula>AND(NE(#REF!,"#"),IFERROR(VLOOKUP($H6,INDIRECT("VariableTypes!$A$2:$D"),4,FALSE),FALSE))</formula>
    </cfRule>
  </conditionalFormatting>
  <conditionalFormatting sqref="D6:G6">
    <cfRule type="expression" dxfId="1256" priority="3" stopIfTrue="1">
      <formula>AND(NE(#REF!,"#"),NE(D6,""),NE(COUNTA($A6:C6),0))</formula>
    </cfRule>
  </conditionalFormatting>
  <conditionalFormatting sqref="G6">
    <cfRule type="expression" dxfId="1255" priority="4" stopIfTrue="1">
      <formula>AND(NE(#REF!,"#"),COUNTBLANK($C6:$F6)&lt;5,ISBLANK($A6))</formula>
    </cfRule>
  </conditionalFormatting>
  <conditionalFormatting sqref="G6">
    <cfRule type="expression" dxfId="1254" priority="5" stopIfTrue="1">
      <formula>AND(NE(#REF!,"#"),NE($G6,""),OR(COUNTBLANK($C6:$F6)=5,NE($A6,""),IFERROR(VLOOKUP($G6,INDIRECT("VariableTypes!A2:A"),1,FALSE),TRUE)))</formula>
    </cfRule>
  </conditionalFormatting>
  <conditionalFormatting sqref="J7:K7">
    <cfRule type="expression" dxfId="1253" priority="17" stopIfTrue="1">
      <formula>AND(NE(#REF!,"#"),NE($J7,""),NOT(IFERROR(VLOOKUP($H7,INDIRECT("VariableTypes!$A$2:$E"),5,FALSE),FALSE)),OR($B7="",#REF!=""))</formula>
    </cfRule>
  </conditionalFormatting>
  <conditionalFormatting sqref="J7:K7">
    <cfRule type="expression" dxfId="1252" priority="18" stopIfTrue="1">
      <formula>AND(NE(#REF!,"#"),OR(IFERROR(VLOOKUP($H7,INDIRECT("VariableTypes!$A$2:$E"),5,FALSE),FALSE),AND(NE($B7,""),NE(#REF!,""))))</formula>
    </cfRule>
  </conditionalFormatting>
  <conditionalFormatting sqref="F4:G5">
    <cfRule type="expression" dxfId="1251" priority="19" stopIfTrue="1">
      <formula>AND(NE(#REF!,"#"),NE(F4,""),NE(COUNTA($C4:E4),0))</formula>
    </cfRule>
  </conditionalFormatting>
  <conditionalFormatting sqref="H4">
    <cfRule type="expression" dxfId="1250" priority="20" stopIfTrue="1">
      <formula>AND(NE(#REF!,"#"),NE($H4,""),OR(COUNTBLANK($C4:$G4)=5,NE($C4,""),IFERROR(VLOOKUP($H4,INDIRECT("VariableTypes!A2:A"),1,FALSE),TRUE)))</formula>
    </cfRule>
  </conditionalFormatting>
  <conditionalFormatting sqref="J4:K4">
    <cfRule type="expression" dxfId="1249" priority="21" stopIfTrue="1">
      <formula>AND(NE(#REF!,"#"),NE($J4,""),NOT(IFERROR(VLOOKUP($H4,INDIRECT("VariableTypes!$A$2:$E"),5,FALSE),FALSE)),OR($C4="",#REF!=""))</formula>
    </cfRule>
  </conditionalFormatting>
  <conditionalFormatting sqref="H4">
    <cfRule type="expression" dxfId="1248" priority="22" stopIfTrue="1">
      <formula>AND(NE(#REF!,"#"),COUNTBLANK($C4:$G4)&lt;5,ISBLANK($C4))</formula>
    </cfRule>
  </conditionalFormatting>
  <conditionalFormatting sqref="J4:K4">
    <cfRule type="expression" dxfId="1247" priority="23" stopIfTrue="1">
      <formula>AND(NE(#REF!,"#"),OR(IFERROR(VLOOKUP($H4,INDIRECT("VariableTypes!$A$2:$E"),5,FALSE),FALSE),AND(NE($C4,""),NE(#REF!,""))))</formula>
    </cfRule>
  </conditionalFormatting>
  <conditionalFormatting sqref="D4:E5">
    <cfRule type="expression" dxfId="1246" priority="24" stopIfTrue="1">
      <formula>AND(NE(#REF!,"#"),NE(D4,""),NE(COUNTA($C4:C4),0))</formula>
    </cfRule>
  </conditionalFormatting>
  <conditionalFormatting sqref="D8">
    <cfRule type="expression" dxfId="1245" priority="25" stopIfTrue="1">
      <formula>AND(NE(#REF!,"#"),NE(D8,""),NE(COUNTA(#REF!),0))</formula>
    </cfRule>
  </conditionalFormatting>
  <conditionalFormatting sqref="J86:K86">
    <cfRule type="expression" dxfId="1244" priority="1" stopIfTrue="1">
      <formula>AND(NE(#REF!,"#"),NE($J86,""),NOT(IFERROR(VLOOKUP($H86,INDIRECT("VariableTypes!$A$2:$E"),5,FALSE),FALSE)),OR(#REF!="",#REF!=""))</formula>
    </cfRule>
  </conditionalFormatting>
  <conditionalFormatting sqref="J86:K86">
    <cfRule type="expression" dxfId="1243" priority="2" stopIfTrue="1">
      <formula>AND(NE(#REF!,"#"),OR(IFERROR(VLOOKUP($H86,INDIRECT("VariableTypes!$A$2:$E"),5,FALSE),FALSE),AND(NE(#REF!,""),NE(#REF!,""))))</formula>
    </cfRule>
  </conditionalFormatting>
  <dataValidations count="12">
    <dataValidation type="list" allowBlank="1" showInputMessage="1" showErrorMessage="1" sqref="C70" xr:uid="{8C9EC6F9-EFF7-4662-A217-C85A9DB55624}">
      <formula1>"&lt;select&gt;,Yes,No"</formula1>
    </dataValidation>
    <dataValidation type="list" allowBlank="1" showInputMessage="1" showErrorMessage="1" sqref="B7 C26 C60:C62 C69 C74 C76:C83 C66:C67 C86" xr:uid="{E8E9D501-5D32-4523-A4AE-57E23BC80814}">
      <formula1>Yesnolist</formula1>
    </dataValidation>
    <dataValidation type="list" allowBlank="1" showInputMessage="1" showErrorMessage="1" sqref="D68 D70" xr:uid="{D2DCE4EA-EEB1-4B71-8345-5BB7992DD1B0}">
      <formula1>Schemes</formula1>
    </dataValidation>
    <dataValidation type="decimal" operator="greaterThanOrEqual" allowBlank="1" showInputMessage="1" showErrorMessage="1" error="Enter a value greater than or equal to 0. " sqref="H21:I22 H12:I19 G31:G45 H51:I56" xr:uid="{A2855CBE-C0F7-4A4C-85AD-BDC04D7D4F6E}">
      <formula1>0</formula1>
    </dataValidation>
    <dataValidation type="whole" operator="greaterThan" allowBlank="1" showInputMessage="1" showErrorMessage="1" error="Value must be a year beyond 2019." promptTitle="Enter year" prompt="Enter the year for which the target is set. The year should be any time after 2019. " sqref="I11 I50" xr:uid="{605520A9-05BF-4684-A569-90E8B1676D66}">
      <formula1>2019</formula1>
    </dataValidation>
    <dataValidation allowBlank="1" showInputMessage="1" showErrorMessage="1" promptTitle="Calculated scored metric" prompt="This is the scored metric. It is calculated automatically based on the information entered above. _x000a_This metric is scored for all sectors, except Renewable Power." sqref="G23" xr:uid="{67E6B3C0-D32C-4F4A-BCCA-61AF75352496}"/>
    <dataValidation allowBlank="1" showInputMessage="1" showErrorMessage="1" promptTitle="Scored metric" prompt="This is the scored metric for entities in the Renewable Power sector. " sqref="G20" xr:uid="{97387FAD-4AE3-4DEE-84A7-C04A8934F1BF}"/>
    <dataValidation type="decimal" operator="greaterThanOrEqual" allowBlank="1" showInputMessage="1" showErrorMessage="1" promptTitle="Scored metric" prompt="This metric is scored for entities in the Renewable Power sector. " sqref="H20:I20" xr:uid="{658E45E9-E7D0-477A-8EB7-228E8756C63D}">
      <formula1>0</formula1>
    </dataValidation>
    <dataValidation type="decimal" operator="greaterThanOrEqual" allowBlank="1" showInputMessage="1" showErrorMessage="1" promptTitle="Scored metric" prompt="This metric is scored for all entities, with the exception of entities in the Renewable Power sector. " sqref="H23:I23" xr:uid="{5606B0AE-427F-4969-AEE3-75168F3C537A}">
      <formula1>0</formula1>
    </dataValidation>
    <dataValidation type="decimal" operator="greaterThanOrEqual" allowBlank="1" showInputMessage="1" showErrorMessage="1" error="Enter a value greater than or equal to 0. " promptTitle="Mandatory scored metric" prompt="A value must be provided for this metric to complete the indicator. _x000a_This metric is used to calculate the scored metric." sqref="G21:G22 G16 G12:G14" xr:uid="{325C834A-F357-4295-BF73-48C372DCFC4F}">
      <formula1>0</formula1>
    </dataValidation>
    <dataValidation allowBlank="1" showInputMessage="1" showErrorMessage="1" promptTitle="Calculated metric" prompt="This metric is calculated automatically." sqref="G24 G18:G19 G51:G56 G46" xr:uid="{33A04172-087C-4D30-A003-BA4D596D3416}"/>
    <dataValidation allowBlank="1" showInputMessage="1" showErrorMessage="1" promptTitle="Calculated metric" prompt="This metric is calculated automatically based on the information entered above. _x000a_This metric is used to calculate the scored metric." sqref="G17 G15" xr:uid="{003CC98D-DDA4-47BF-97D7-F3F3AB79B953}"/>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FF00"/>
    <outlinePr summaryBelow="0" summaryRight="0"/>
  </sheetPr>
  <dimension ref="A1:R141"/>
  <sheetViews>
    <sheetView showGridLines="0" topLeftCell="B1" zoomScaleNormal="100" workbookViewId="0">
      <pane ySplit="2" topLeftCell="A3" activePane="bottomLeft" state="frozen"/>
      <selection activeCell="B1" sqref="B1"/>
      <selection pane="bottomLeft" activeCell="B1" sqref="B1"/>
    </sheetView>
  </sheetViews>
  <sheetFormatPr defaultColWidth="0" defaultRowHeight="15" customHeight="1" zeroHeight="1"/>
  <cols>
    <col min="1" max="1" width="8" style="126" hidden="1" customWidth="1"/>
    <col min="2" max="2" width="8.09765625" customWidth="1"/>
    <col min="3" max="3" width="8.09765625" style="281" customWidth="1"/>
    <col min="4" max="4" width="36" customWidth="1"/>
    <col min="5" max="5" width="18" customWidth="1"/>
    <col min="6" max="9" width="15.59765625" customWidth="1"/>
    <col min="10" max="11" width="8.09765625" customWidth="1"/>
    <col min="12" max="12" width="12.59765625" bestFit="1" customWidth="1"/>
    <col min="13" max="13" width="2.19921875" customWidth="1"/>
    <col min="14" max="18" width="0" hidden="1" customWidth="1"/>
    <col min="19" max="16384" width="11.19921875" hidden="1"/>
  </cols>
  <sheetData>
    <row r="1" spans="1:18" s="281" customFormat="1" ht="16.2">
      <c r="B1" s="255" t="s">
        <v>1164</v>
      </c>
      <c r="D1" s="227"/>
      <c r="E1" s="227"/>
      <c r="F1" s="227"/>
      <c r="G1" s="227"/>
      <c r="H1" s="227"/>
      <c r="I1" s="227"/>
      <c r="J1" s="227"/>
      <c r="K1" s="251"/>
      <c r="L1" s="251">
        <v>43959</v>
      </c>
    </row>
    <row r="2" spans="1:18" s="281" customFormat="1" ht="15.75" customHeight="1">
      <c r="A2" s="256">
        <v>2019</v>
      </c>
      <c r="B2" s="314">
        <v>2020</v>
      </c>
      <c r="C2" s="38" t="s">
        <v>919</v>
      </c>
      <c r="D2" s="38"/>
      <c r="E2" s="38"/>
      <c r="F2" s="38"/>
      <c r="G2" s="38"/>
      <c r="H2" s="38"/>
      <c r="I2" s="39"/>
      <c r="J2" s="39"/>
      <c r="K2" s="39"/>
      <c r="L2" s="39"/>
      <c r="M2" s="39"/>
    </row>
    <row r="3" spans="1:18" s="281" customFormat="1" ht="16.2">
      <c r="B3" s="27"/>
      <c r="C3" s="237"/>
      <c r="D3" s="37"/>
      <c r="E3" s="37"/>
      <c r="F3" s="37"/>
      <c r="G3" s="37"/>
      <c r="H3" s="37"/>
      <c r="I3" s="37"/>
      <c r="J3" s="30"/>
      <c r="K3" s="30"/>
    </row>
    <row r="4" spans="1:18" s="281" customFormat="1" ht="18.600000000000001">
      <c r="A4" s="227"/>
      <c r="C4" s="234" t="s">
        <v>518</v>
      </c>
      <c r="D4" s="222"/>
      <c r="E4" s="222"/>
      <c r="F4" s="37"/>
      <c r="G4" s="37"/>
      <c r="H4" s="37"/>
      <c r="I4" s="37"/>
      <c r="J4" s="30"/>
      <c r="K4" s="30"/>
    </row>
    <row r="5" spans="1:18" s="281" customFormat="1" ht="19.2" thickBot="1">
      <c r="A5" s="227"/>
      <c r="B5" s="254"/>
      <c r="C5" s="110"/>
      <c r="D5" s="222"/>
      <c r="E5" s="222"/>
      <c r="F5" s="37"/>
      <c r="G5" s="37"/>
      <c r="H5" s="37"/>
      <c r="I5" s="37"/>
      <c r="J5" s="30"/>
      <c r="K5" s="30"/>
    </row>
    <row r="6" spans="1:18" s="281" customFormat="1" ht="16.8" thickTop="1">
      <c r="A6" s="265" t="s">
        <v>521</v>
      </c>
      <c r="B6" s="282" t="s">
        <v>520</v>
      </c>
      <c r="C6" s="235" t="s">
        <v>955</v>
      </c>
      <c r="D6" s="233"/>
      <c r="E6" s="233"/>
      <c r="F6" s="233"/>
      <c r="G6" s="233"/>
      <c r="H6" s="232"/>
      <c r="I6" s="232"/>
      <c r="J6" s="232"/>
      <c r="K6" s="232"/>
      <c r="L6" s="232"/>
    </row>
    <row r="7" spans="1:18" s="281" customFormat="1" ht="16.2">
      <c r="A7" s="265"/>
      <c r="B7" s="307" t="s">
        <v>934</v>
      </c>
      <c r="C7" s="237" t="s">
        <v>956</v>
      </c>
      <c r="J7" s="30"/>
      <c r="K7" s="30"/>
    </row>
    <row r="8" spans="1:18" s="281" customFormat="1" ht="16.8" thickBot="1">
      <c r="B8" s="17"/>
      <c r="C8" s="306"/>
      <c r="D8" s="222"/>
      <c r="H8" s="20"/>
      <c r="J8" s="30"/>
      <c r="K8" s="30"/>
    </row>
    <row r="9" spans="1:18" s="281" customFormat="1" ht="16.8" thickTop="1">
      <c r="D9" s="285" t="s">
        <v>523</v>
      </c>
      <c r="E9" s="240"/>
      <c r="F9" s="240"/>
      <c r="G9" s="240"/>
      <c r="H9" s="240"/>
      <c r="I9" s="240"/>
      <c r="J9" s="130"/>
      <c r="K9" s="130"/>
      <c r="L9" s="130"/>
    </row>
    <row r="10" spans="1:18" s="281" customFormat="1" ht="30">
      <c r="D10" s="535" t="s">
        <v>383</v>
      </c>
      <c r="E10" s="520" t="s">
        <v>385</v>
      </c>
      <c r="F10" s="287" t="s">
        <v>379</v>
      </c>
      <c r="G10" s="287" t="s">
        <v>380</v>
      </c>
      <c r="H10" s="287" t="s">
        <v>381</v>
      </c>
      <c r="I10" s="288" t="s">
        <v>382</v>
      </c>
      <c r="J10" s="130"/>
      <c r="K10" s="130"/>
      <c r="L10" s="130"/>
    </row>
    <row r="11" spans="1:18" s="281" customFormat="1" ht="16.8" customHeight="1">
      <c r="D11" s="536"/>
      <c r="E11" s="538"/>
      <c r="F11" s="289">
        <v>2018</v>
      </c>
      <c r="G11" s="289">
        <v>2019</v>
      </c>
      <c r="H11" s="289">
        <v>2019</v>
      </c>
      <c r="I11" s="290" t="s">
        <v>386</v>
      </c>
      <c r="J11" s="130"/>
      <c r="K11" s="130"/>
      <c r="L11" s="130"/>
    </row>
    <row r="12" spans="1:18" ht="16.8">
      <c r="A12" s="139"/>
      <c r="D12" s="294" t="s">
        <v>1209</v>
      </c>
      <c r="E12" s="294" t="s">
        <v>528</v>
      </c>
      <c r="F12" s="296" t="s">
        <v>972</v>
      </c>
      <c r="G12" s="418"/>
      <c r="H12" s="418"/>
      <c r="I12" s="418"/>
      <c r="J12" s="139"/>
      <c r="K12" s="139"/>
      <c r="L12" s="139"/>
      <c r="M12" s="139"/>
      <c r="N12" s="139"/>
      <c r="O12" s="139"/>
      <c r="P12" s="139"/>
      <c r="Q12" s="139"/>
      <c r="R12" s="139"/>
    </row>
    <row r="13" spans="1:18" ht="16.8">
      <c r="A13" s="139"/>
      <c r="D13" s="294" t="s">
        <v>1428</v>
      </c>
      <c r="E13" s="294" t="s">
        <v>528</v>
      </c>
      <c r="F13" s="296" t="s">
        <v>972</v>
      </c>
      <c r="G13" s="418"/>
      <c r="H13" s="418"/>
      <c r="I13" s="418"/>
      <c r="J13" s="139"/>
      <c r="K13" s="139"/>
      <c r="L13" s="139"/>
      <c r="M13" s="139"/>
      <c r="N13" s="139"/>
      <c r="O13" s="139"/>
      <c r="P13" s="139"/>
      <c r="Q13" s="139"/>
      <c r="R13" s="139"/>
    </row>
    <row r="14" spans="1:18" ht="16.2">
      <c r="A14" s="139"/>
      <c r="D14" s="294" t="s">
        <v>531</v>
      </c>
      <c r="E14" s="294" t="s">
        <v>528</v>
      </c>
      <c r="F14" s="296" t="s">
        <v>972</v>
      </c>
      <c r="G14" s="418"/>
      <c r="H14" s="418"/>
      <c r="I14" s="418"/>
      <c r="J14" s="139"/>
      <c r="K14" s="139"/>
      <c r="L14" s="139"/>
      <c r="M14" s="139"/>
      <c r="N14" s="139"/>
      <c r="O14" s="139"/>
      <c r="P14" s="139"/>
      <c r="Q14" s="139"/>
      <c r="R14" s="139"/>
    </row>
    <row r="15" spans="1:18" ht="16.2">
      <c r="A15" s="139"/>
      <c r="D15" s="294" t="s">
        <v>533</v>
      </c>
      <c r="E15" s="294" t="s">
        <v>528</v>
      </c>
      <c r="F15" s="296" t="s">
        <v>972</v>
      </c>
      <c r="G15" s="418"/>
      <c r="H15" s="418"/>
      <c r="I15" s="418"/>
      <c r="J15" s="139"/>
      <c r="K15" s="139"/>
      <c r="L15" s="139"/>
      <c r="M15" s="139"/>
      <c r="N15" s="139"/>
      <c r="O15" s="139"/>
      <c r="P15" s="139"/>
      <c r="Q15" s="139"/>
      <c r="R15" s="139"/>
    </row>
    <row r="16" spans="1:18" ht="16.8">
      <c r="A16" s="139"/>
      <c r="D16" s="294" t="s">
        <v>1429</v>
      </c>
      <c r="E16" s="294" t="s">
        <v>528</v>
      </c>
      <c r="F16" s="296" t="s">
        <v>972</v>
      </c>
      <c r="G16" s="418"/>
      <c r="H16" s="418"/>
      <c r="I16" s="418"/>
      <c r="J16" s="139"/>
      <c r="K16" s="139"/>
      <c r="L16" s="139"/>
      <c r="M16" s="139"/>
      <c r="N16" s="139"/>
      <c r="O16" s="139"/>
      <c r="P16" s="139"/>
      <c r="Q16" s="139"/>
      <c r="R16" s="139"/>
    </row>
    <row r="17" spans="1:18" ht="16.2">
      <c r="A17" s="139"/>
      <c r="D17" s="294" t="s">
        <v>536</v>
      </c>
      <c r="E17" s="294" t="s">
        <v>528</v>
      </c>
      <c r="F17" s="296" t="s">
        <v>972</v>
      </c>
      <c r="G17" s="418"/>
      <c r="H17" s="418"/>
      <c r="I17" s="418"/>
      <c r="J17" s="139"/>
      <c r="K17" s="139"/>
      <c r="L17" s="139"/>
      <c r="M17" s="139"/>
      <c r="N17" s="139"/>
      <c r="O17" s="139"/>
      <c r="P17" s="139"/>
      <c r="Q17" s="139"/>
      <c r="R17" s="139"/>
    </row>
    <row r="18" spans="1:18" ht="16.8" thickBot="1">
      <c r="A18" s="139"/>
      <c r="D18" s="294" t="s">
        <v>538</v>
      </c>
      <c r="E18" s="294" t="s">
        <v>528</v>
      </c>
      <c r="F18" s="296" t="s">
        <v>972</v>
      </c>
      <c r="G18" s="418"/>
      <c r="H18" s="418"/>
      <c r="I18" s="418"/>
      <c r="J18" s="139"/>
      <c r="K18" s="139"/>
      <c r="L18" s="139"/>
      <c r="M18" s="139"/>
      <c r="N18" s="139"/>
      <c r="O18" s="139"/>
      <c r="P18" s="139"/>
      <c r="Q18" s="139"/>
      <c r="R18" s="139"/>
    </row>
    <row r="19" spans="1:18" ht="17.399999999999999" thickTop="1" thickBot="1">
      <c r="A19" s="139"/>
      <c r="D19" s="294" t="s">
        <v>541</v>
      </c>
      <c r="E19" s="294" t="s">
        <v>543</v>
      </c>
      <c r="F19" s="321" t="s">
        <v>972</v>
      </c>
      <c r="G19" s="423"/>
      <c r="H19" s="426"/>
      <c r="I19" s="426"/>
      <c r="J19" s="139"/>
      <c r="K19" s="139"/>
      <c r="L19" s="139"/>
      <c r="M19" s="139"/>
      <c r="N19" s="139"/>
      <c r="O19" s="139"/>
      <c r="P19" s="139"/>
      <c r="Q19" s="139"/>
      <c r="R19" s="139"/>
    </row>
    <row r="20" spans="1:18" ht="16.8" thickTop="1">
      <c r="A20" s="139"/>
      <c r="B20" s="141"/>
      <c r="C20" s="222"/>
      <c r="D20" s="139"/>
      <c r="E20" s="139"/>
      <c r="F20" s="139"/>
      <c r="G20" s="139"/>
      <c r="H20" s="139"/>
      <c r="I20" s="139"/>
      <c r="J20" s="139"/>
      <c r="K20" s="139"/>
      <c r="L20" s="139"/>
      <c r="M20" s="139"/>
      <c r="N20" s="139"/>
      <c r="O20" s="139"/>
      <c r="P20" s="139"/>
      <c r="Q20" s="139"/>
      <c r="R20" s="139"/>
    </row>
    <row r="21" spans="1:18" s="281" customFormat="1" ht="16.2">
      <c r="B21" s="23"/>
      <c r="C21" s="286" t="s">
        <v>419</v>
      </c>
      <c r="D21" s="144"/>
      <c r="E21" s="144"/>
      <c r="F21" s="144"/>
      <c r="G21" s="145"/>
      <c r="H21" s="144"/>
      <c r="I21" s="145"/>
      <c r="J21" s="30"/>
      <c r="K21" s="30"/>
      <c r="L21" s="143"/>
      <c r="M21" s="143"/>
    </row>
    <row r="22" spans="1:18" s="281" customFormat="1" ht="16.2">
      <c r="B22" s="23"/>
      <c r="C22" s="196" t="s">
        <v>1197</v>
      </c>
      <c r="D22" s="144"/>
      <c r="E22" s="144"/>
      <c r="F22" s="144"/>
      <c r="G22" s="145"/>
      <c r="H22" s="144"/>
      <c r="I22" s="144"/>
      <c r="J22" s="30"/>
      <c r="K22" s="30"/>
      <c r="L22" s="143"/>
      <c r="M22" s="143"/>
    </row>
    <row r="23" spans="1:18" s="281" customFormat="1" ht="16.2">
      <c r="B23" s="23"/>
      <c r="C23" s="306" t="s">
        <v>934</v>
      </c>
      <c r="D23" s="274" t="s">
        <v>259</v>
      </c>
      <c r="E23" s="58"/>
      <c r="F23" s="58"/>
      <c r="G23" s="58"/>
      <c r="H23" s="58"/>
      <c r="I23" s="58"/>
      <c r="J23" s="30"/>
      <c r="K23" s="30"/>
      <c r="L23" s="143"/>
      <c r="M23" s="143"/>
    </row>
    <row r="24" spans="1:18" s="281" customFormat="1" ht="16.2">
      <c r="B24" s="23"/>
      <c r="C24" s="306" t="s">
        <v>934</v>
      </c>
      <c r="D24" s="274" t="s">
        <v>261</v>
      </c>
      <c r="E24" s="58"/>
      <c r="F24" s="58"/>
      <c r="G24" s="58"/>
      <c r="H24" s="58"/>
      <c r="I24" s="58"/>
      <c r="J24" s="30"/>
      <c r="K24" s="30"/>
      <c r="L24" s="143"/>
      <c r="M24" s="143"/>
    </row>
    <row r="25" spans="1:18" s="281" customFormat="1" ht="16.2">
      <c r="B25" s="23"/>
      <c r="D25" s="335" t="s">
        <v>262</v>
      </c>
      <c r="G25" s="58"/>
      <c r="H25" s="58"/>
      <c r="I25" s="58"/>
      <c r="J25" s="30"/>
      <c r="K25" s="30"/>
      <c r="L25" s="143"/>
      <c r="M25" s="143"/>
    </row>
    <row r="26" spans="1:18" s="281" customFormat="1" ht="16.2">
      <c r="B26" s="14"/>
      <c r="C26" s="306" t="s">
        <v>934</v>
      </c>
      <c r="D26" s="274" t="s">
        <v>263</v>
      </c>
      <c r="E26" s="58"/>
      <c r="G26" s="58"/>
      <c r="H26" s="58"/>
      <c r="I26" s="58"/>
      <c r="J26" s="30"/>
      <c r="K26" s="30"/>
      <c r="L26" s="143"/>
      <c r="M26" s="143"/>
    </row>
    <row r="27" spans="1:18" s="281" customFormat="1" ht="16.2">
      <c r="B27" s="14"/>
      <c r="C27" s="133"/>
      <c r="D27" s="335" t="s">
        <v>262</v>
      </c>
      <c r="E27" s="58"/>
      <c r="G27" s="58"/>
      <c r="H27" s="58"/>
      <c r="I27" s="58"/>
      <c r="J27" s="30"/>
      <c r="K27" s="30"/>
      <c r="L27" s="143"/>
      <c r="M27" s="143"/>
    </row>
    <row r="28" spans="1:18" s="281" customFormat="1" ht="16.2">
      <c r="B28" s="37"/>
      <c r="C28" s="50" t="s">
        <v>1177</v>
      </c>
      <c r="D28" s="50"/>
      <c r="E28" s="227"/>
      <c r="F28" s="227"/>
      <c r="G28" s="222"/>
      <c r="H28" s="227"/>
      <c r="I28" s="227"/>
      <c r="J28" s="30"/>
      <c r="K28" s="505"/>
      <c r="L28" s="506"/>
      <c r="M28" s="143"/>
    </row>
    <row r="29" spans="1:18" s="281" customFormat="1" ht="16.2">
      <c r="B29" s="98"/>
      <c r="C29" s="144"/>
      <c r="D29" s="144"/>
      <c r="E29" s="227"/>
      <c r="F29" s="144"/>
      <c r="G29" s="146"/>
      <c r="H29" s="144"/>
      <c r="I29" s="144"/>
      <c r="J29" s="30"/>
      <c r="K29" s="30"/>
      <c r="L29" s="143"/>
      <c r="M29" s="143"/>
    </row>
    <row r="30" spans="1:18" s="281" customFormat="1" ht="16.2">
      <c r="B30" s="37"/>
      <c r="C30" s="286" t="s">
        <v>397</v>
      </c>
      <c r="D30" s="237"/>
      <c r="E30" s="237"/>
      <c r="F30" s="237"/>
      <c r="G30" s="237"/>
      <c r="H30" s="237"/>
      <c r="I30" s="237"/>
      <c r="J30" s="246"/>
      <c r="K30" s="246"/>
      <c r="L30" s="143"/>
      <c r="M30" s="143"/>
    </row>
    <row r="31" spans="1:18" s="281" customFormat="1" ht="33" customHeight="1">
      <c r="B31" s="37"/>
      <c r="C31" s="438" t="s">
        <v>934</v>
      </c>
      <c r="D31" s="504" t="s">
        <v>1433</v>
      </c>
      <c r="E31" s="504"/>
      <c r="F31" s="504"/>
      <c r="G31" s="504"/>
      <c r="H31" s="504"/>
      <c r="I31" s="504"/>
      <c r="J31" s="246"/>
      <c r="K31" s="246"/>
      <c r="L31" s="143"/>
      <c r="M31" s="143"/>
    </row>
    <row r="32" spans="1:18" s="281" customFormat="1" ht="16.2">
      <c r="B32" s="37"/>
      <c r="D32" s="237" t="s">
        <v>1159</v>
      </c>
      <c r="E32" s="236"/>
      <c r="F32" s="236"/>
      <c r="G32" s="239"/>
      <c r="H32" s="236"/>
      <c r="I32" s="236"/>
      <c r="J32" s="246"/>
      <c r="K32" s="246"/>
      <c r="L32" s="143"/>
      <c r="M32" s="143"/>
    </row>
    <row r="33" spans="1:18" s="281" customFormat="1" ht="16.2">
      <c r="B33" s="37"/>
      <c r="D33" s="528" t="s">
        <v>40</v>
      </c>
      <c r="E33" s="529"/>
      <c r="F33" s="529"/>
      <c r="G33" s="529"/>
      <c r="H33" s="529"/>
      <c r="I33" s="530"/>
      <c r="J33" s="246"/>
      <c r="K33" s="246"/>
      <c r="L33" s="143"/>
      <c r="M33" s="143"/>
    </row>
    <row r="34" spans="1:18" s="281" customFormat="1" ht="16.2">
      <c r="D34" s="531"/>
      <c r="E34" s="532"/>
      <c r="F34" s="532"/>
      <c r="G34" s="532"/>
      <c r="H34" s="532"/>
      <c r="I34" s="533"/>
      <c r="J34" s="246"/>
      <c r="K34" s="246"/>
      <c r="L34" s="143"/>
      <c r="M34" s="143"/>
    </row>
    <row r="35" spans="1:18" s="281" customFormat="1" ht="16.2">
      <c r="B35" s="17"/>
      <c r="C35" s="144"/>
      <c r="D35" s="144"/>
      <c r="E35" s="144"/>
      <c r="F35" s="144"/>
      <c r="G35" s="144"/>
      <c r="H35" s="144"/>
      <c r="I35" s="144"/>
      <c r="J35" s="30"/>
      <c r="K35" s="30"/>
      <c r="L35" s="143"/>
      <c r="M35" s="143"/>
    </row>
    <row r="36" spans="1:18" s="281" customFormat="1" ht="16.2">
      <c r="A36" s="222"/>
      <c r="B36" s="227"/>
      <c r="C36" s="264" t="s">
        <v>35</v>
      </c>
      <c r="D36" s="222"/>
      <c r="E36" s="222"/>
      <c r="F36" s="222"/>
      <c r="G36" s="222"/>
      <c r="I36" s="227"/>
      <c r="J36" s="227"/>
      <c r="K36" s="227"/>
      <c r="L36" s="227"/>
    </row>
    <row r="37" spans="1:18" s="281" customFormat="1" ht="16.2">
      <c r="A37" s="222"/>
      <c r="B37" s="227"/>
      <c r="C37" s="498" t="s">
        <v>40</v>
      </c>
      <c r="D37" s="499"/>
      <c r="E37" s="499"/>
      <c r="F37" s="499"/>
      <c r="G37" s="499"/>
      <c r="H37" s="499"/>
      <c r="I37" s="499"/>
      <c r="J37" s="499"/>
      <c r="K37" s="499"/>
      <c r="L37" s="500"/>
    </row>
    <row r="38" spans="1:18" s="281" customFormat="1" ht="16.2">
      <c r="A38" s="222"/>
      <c r="B38" s="227"/>
      <c r="C38" s="501"/>
      <c r="D38" s="502"/>
      <c r="E38" s="502"/>
      <c r="F38" s="502"/>
      <c r="G38" s="502"/>
      <c r="H38" s="502"/>
      <c r="I38" s="502"/>
      <c r="J38" s="502"/>
      <c r="K38" s="502"/>
      <c r="L38" s="503"/>
    </row>
    <row r="39" spans="1:18" ht="15" customHeight="1">
      <c r="A39" s="139"/>
      <c r="B39" s="139"/>
      <c r="C39" s="227"/>
      <c r="D39" s="139"/>
      <c r="E39" s="139"/>
      <c r="F39" s="139"/>
      <c r="G39" s="139"/>
      <c r="H39" s="139"/>
      <c r="I39" s="139"/>
      <c r="J39" s="139"/>
      <c r="K39" s="139"/>
      <c r="L39" s="139"/>
      <c r="M39" s="139"/>
      <c r="N39" s="139"/>
      <c r="O39" s="139"/>
      <c r="P39" s="139"/>
      <c r="Q39" s="139"/>
      <c r="R39" s="139"/>
    </row>
    <row r="40" spans="1:18" ht="15" hidden="1" customHeight="1">
      <c r="A40" s="139"/>
      <c r="B40" s="139"/>
      <c r="C40" s="227"/>
      <c r="D40" s="139"/>
      <c r="E40" s="139"/>
      <c r="F40" s="139"/>
      <c r="G40" s="139"/>
      <c r="H40" s="139"/>
      <c r="I40" s="139"/>
      <c r="J40" s="139"/>
      <c r="K40" s="139"/>
      <c r="L40" s="139"/>
      <c r="M40" s="139"/>
      <c r="N40" s="139"/>
      <c r="O40" s="139"/>
      <c r="P40" s="139"/>
      <c r="Q40" s="139"/>
      <c r="R40" s="139"/>
    </row>
    <row r="41" spans="1:18" ht="15" hidden="1" customHeight="1">
      <c r="A41" s="139"/>
      <c r="B41" s="139"/>
      <c r="C41" s="227"/>
      <c r="D41" s="139"/>
      <c r="K41" s="139"/>
      <c r="L41" s="139"/>
      <c r="M41" s="139"/>
      <c r="N41" s="139"/>
      <c r="O41" s="139"/>
      <c r="P41" s="139"/>
      <c r="Q41" s="139"/>
      <c r="R41" s="139"/>
    </row>
    <row r="42" spans="1:18" ht="15" hidden="1" customHeight="1">
      <c r="A42" s="139"/>
      <c r="B42" s="139"/>
      <c r="C42" s="227"/>
      <c r="D42" s="139"/>
      <c r="K42" s="139"/>
      <c r="L42" s="139"/>
      <c r="M42" s="139"/>
      <c r="N42" s="139"/>
      <c r="O42" s="139"/>
      <c r="P42" s="139"/>
      <c r="Q42" s="139"/>
      <c r="R42" s="139"/>
    </row>
    <row r="43" spans="1:18" ht="15" hidden="1" customHeight="1">
      <c r="A43" s="139"/>
      <c r="B43" s="139"/>
      <c r="C43" s="227"/>
      <c r="D43" s="139"/>
      <c r="E43" s="139"/>
      <c r="F43" s="139"/>
      <c r="G43" s="139"/>
      <c r="H43" s="139"/>
      <c r="I43" s="139"/>
      <c r="J43" s="139"/>
      <c r="K43" s="139"/>
      <c r="L43" s="139"/>
      <c r="M43" s="139"/>
      <c r="N43" s="139"/>
      <c r="O43" s="139"/>
      <c r="P43" s="139"/>
      <c r="Q43" s="139"/>
      <c r="R43" s="139"/>
    </row>
    <row r="44" spans="1:18" ht="15" hidden="1" customHeight="1">
      <c r="A44" s="139"/>
      <c r="B44" s="139"/>
      <c r="C44" s="227"/>
      <c r="D44" s="139"/>
      <c r="E44" s="139"/>
      <c r="F44" s="139"/>
      <c r="G44" s="139"/>
      <c r="H44" s="139"/>
      <c r="I44" s="139"/>
      <c r="J44" s="139"/>
      <c r="K44" s="139"/>
      <c r="L44" s="139"/>
      <c r="M44" s="139"/>
      <c r="N44" s="139"/>
      <c r="O44" s="139"/>
      <c r="P44" s="139"/>
      <c r="Q44" s="139"/>
      <c r="R44" s="139"/>
    </row>
    <row r="45" spans="1:18" ht="15" hidden="1" customHeight="1">
      <c r="A45" s="139"/>
      <c r="B45" s="139"/>
      <c r="C45" s="227"/>
      <c r="D45" s="139"/>
      <c r="E45" s="139"/>
      <c r="F45" s="139"/>
      <c r="G45" s="139"/>
      <c r="H45" s="139"/>
      <c r="I45" s="139"/>
      <c r="J45" s="139"/>
      <c r="K45" s="139"/>
      <c r="L45" s="139"/>
      <c r="M45" s="139"/>
      <c r="N45" s="139"/>
      <c r="O45" s="139"/>
      <c r="P45" s="139"/>
      <c r="Q45" s="139"/>
      <c r="R45" s="139"/>
    </row>
    <row r="46" spans="1:18" ht="15" hidden="1" customHeight="1">
      <c r="A46" s="139"/>
      <c r="B46" s="139"/>
      <c r="C46" s="227"/>
      <c r="D46" s="139"/>
      <c r="E46" s="139"/>
      <c r="F46" s="139"/>
      <c r="G46" s="139"/>
      <c r="H46" s="139"/>
      <c r="I46" s="139"/>
      <c r="J46" s="139"/>
      <c r="K46" s="139"/>
      <c r="L46" s="139"/>
      <c r="M46" s="139"/>
      <c r="N46" s="139"/>
      <c r="O46" s="139"/>
      <c r="P46" s="139"/>
      <c r="Q46" s="139"/>
      <c r="R46" s="139"/>
    </row>
    <row r="47" spans="1:18" ht="15" hidden="1" customHeight="1">
      <c r="A47" s="139"/>
      <c r="B47" s="139"/>
      <c r="C47" s="227"/>
      <c r="D47" s="139"/>
      <c r="E47" s="139"/>
      <c r="F47" s="139"/>
      <c r="G47" s="139"/>
      <c r="H47" s="139"/>
      <c r="I47" s="139"/>
      <c r="J47" s="139"/>
      <c r="K47" s="139"/>
      <c r="L47" s="139"/>
      <c r="M47" s="139"/>
      <c r="N47" s="139"/>
      <c r="O47" s="139"/>
      <c r="P47" s="139"/>
      <c r="Q47" s="139"/>
      <c r="R47" s="139"/>
    </row>
    <row r="48" spans="1:18" ht="15" hidden="1" customHeight="1">
      <c r="A48" s="139"/>
      <c r="B48" s="139"/>
      <c r="C48" s="227"/>
      <c r="D48" s="139"/>
      <c r="E48" s="139"/>
      <c r="F48" s="139"/>
      <c r="G48" s="139"/>
      <c r="H48" s="139"/>
      <c r="I48" s="139"/>
      <c r="J48" s="139"/>
      <c r="K48" s="139"/>
      <c r="L48" s="139"/>
      <c r="M48" s="139"/>
      <c r="N48" s="139"/>
      <c r="O48" s="139"/>
      <c r="P48" s="139"/>
      <c r="Q48" s="139"/>
      <c r="R48" s="139"/>
    </row>
    <row r="49" spans="1:18" ht="15" hidden="1" customHeight="1">
      <c r="A49" s="139"/>
      <c r="B49" s="139"/>
      <c r="C49" s="227"/>
      <c r="D49" s="139"/>
      <c r="E49" s="139"/>
      <c r="F49" s="139"/>
      <c r="G49" s="139"/>
      <c r="H49" s="139"/>
      <c r="I49" s="139"/>
      <c r="J49" s="139"/>
      <c r="K49" s="139"/>
      <c r="L49" s="139"/>
      <c r="M49" s="139"/>
      <c r="N49" s="139"/>
      <c r="O49" s="139"/>
      <c r="P49" s="139"/>
      <c r="Q49" s="139"/>
      <c r="R49" s="139"/>
    </row>
    <row r="50" spans="1:18" ht="15" hidden="1" customHeight="1">
      <c r="A50" s="139"/>
      <c r="B50" s="139"/>
      <c r="C50" s="227"/>
      <c r="D50" s="139"/>
      <c r="E50" s="139"/>
      <c r="F50" s="139"/>
      <c r="G50" s="139"/>
      <c r="H50" s="139"/>
      <c r="I50" s="139"/>
      <c r="J50" s="139"/>
      <c r="K50" s="139"/>
      <c r="L50" s="139"/>
      <c r="M50" s="139"/>
      <c r="N50" s="139"/>
      <c r="O50" s="139"/>
      <c r="P50" s="139"/>
      <c r="Q50" s="139"/>
      <c r="R50" s="139"/>
    </row>
    <row r="51" spans="1:18" ht="15" hidden="1" customHeight="1">
      <c r="A51" s="139"/>
      <c r="B51" s="139"/>
      <c r="C51" s="227"/>
      <c r="D51" s="139"/>
      <c r="E51" s="139"/>
      <c r="F51" s="139"/>
      <c r="G51" s="139"/>
      <c r="H51" s="139"/>
      <c r="I51" s="139"/>
      <c r="J51" s="139"/>
      <c r="K51" s="139"/>
      <c r="L51" s="139"/>
      <c r="M51" s="139"/>
      <c r="N51" s="139"/>
      <c r="O51" s="139"/>
      <c r="P51" s="139"/>
      <c r="Q51" s="139"/>
      <c r="R51" s="139"/>
    </row>
    <row r="52" spans="1:18" ht="15" hidden="1" customHeight="1">
      <c r="A52" s="139"/>
      <c r="B52" s="139"/>
      <c r="C52" s="227"/>
      <c r="D52" s="139"/>
      <c r="E52" s="139"/>
      <c r="F52" s="139"/>
      <c r="G52" s="139"/>
      <c r="H52" s="139"/>
      <c r="I52" s="139"/>
      <c r="J52" s="139"/>
      <c r="K52" s="139"/>
      <c r="L52" s="139"/>
      <c r="M52" s="139"/>
      <c r="N52" s="139"/>
      <c r="O52" s="139"/>
      <c r="P52" s="139"/>
      <c r="Q52" s="139"/>
      <c r="R52" s="139"/>
    </row>
    <row r="53" spans="1:18" ht="15" hidden="1" customHeight="1">
      <c r="A53" s="139"/>
      <c r="B53" s="139"/>
      <c r="C53" s="227"/>
      <c r="D53" s="139"/>
      <c r="E53" s="139"/>
      <c r="F53" s="139"/>
      <c r="G53" s="139"/>
      <c r="H53" s="139"/>
      <c r="I53" s="139"/>
      <c r="J53" s="139"/>
      <c r="K53" s="139"/>
      <c r="L53" s="139"/>
      <c r="M53" s="139"/>
      <c r="N53" s="139"/>
      <c r="O53" s="139"/>
      <c r="P53" s="139"/>
      <c r="Q53" s="139"/>
      <c r="R53" s="139"/>
    </row>
    <row r="54" spans="1:18" ht="15" hidden="1" customHeight="1">
      <c r="A54" s="139"/>
      <c r="B54" s="139"/>
      <c r="C54" s="227"/>
      <c r="D54" s="139"/>
      <c r="E54" s="139"/>
      <c r="F54" s="139"/>
      <c r="G54" s="139"/>
      <c r="H54" s="139"/>
      <c r="I54" s="139"/>
      <c r="J54" s="139"/>
      <c r="K54" s="139"/>
      <c r="L54" s="139"/>
      <c r="M54" s="139"/>
      <c r="N54" s="139"/>
      <c r="O54" s="139"/>
      <c r="P54" s="139"/>
      <c r="Q54" s="139"/>
      <c r="R54" s="139"/>
    </row>
    <row r="55" spans="1:18" ht="15" hidden="1" customHeight="1">
      <c r="A55" s="139"/>
      <c r="B55" s="139"/>
      <c r="C55" s="227"/>
      <c r="D55" s="139"/>
      <c r="E55" s="139"/>
      <c r="F55" s="139"/>
      <c r="G55" s="139"/>
      <c r="H55" s="139"/>
      <c r="I55" s="139"/>
      <c r="J55" s="139"/>
      <c r="K55" s="139"/>
      <c r="L55" s="139"/>
      <c r="M55" s="139"/>
      <c r="N55" s="139"/>
      <c r="O55" s="139"/>
      <c r="P55" s="139"/>
      <c r="Q55" s="139"/>
      <c r="R55" s="139"/>
    </row>
    <row r="56" spans="1:18" ht="15" hidden="1" customHeight="1">
      <c r="A56" s="139"/>
      <c r="B56" s="139"/>
      <c r="C56" s="227"/>
      <c r="D56" s="139"/>
      <c r="E56" s="139"/>
      <c r="F56" s="139"/>
      <c r="G56" s="139"/>
      <c r="H56" s="139"/>
      <c r="I56" s="139"/>
      <c r="J56" s="139"/>
      <c r="K56" s="139"/>
      <c r="L56" s="139"/>
      <c r="M56" s="139"/>
      <c r="N56" s="139"/>
      <c r="O56" s="139"/>
      <c r="P56" s="139"/>
      <c r="Q56" s="139"/>
      <c r="R56" s="139"/>
    </row>
    <row r="57" spans="1:18" ht="15" hidden="1" customHeight="1">
      <c r="A57" s="139"/>
      <c r="B57" s="139"/>
      <c r="C57" s="227"/>
      <c r="D57" s="139"/>
      <c r="E57" s="139"/>
      <c r="F57" s="139"/>
      <c r="G57" s="139"/>
      <c r="H57" s="139"/>
      <c r="I57" s="139"/>
      <c r="J57" s="139"/>
      <c r="K57" s="139"/>
      <c r="L57" s="139"/>
      <c r="M57" s="139"/>
      <c r="N57" s="139"/>
      <c r="O57" s="139"/>
      <c r="P57" s="139"/>
      <c r="Q57" s="139"/>
      <c r="R57" s="139"/>
    </row>
    <row r="58" spans="1:18" ht="15" hidden="1" customHeight="1">
      <c r="A58" s="139"/>
      <c r="B58" s="139"/>
      <c r="C58" s="227"/>
      <c r="D58" s="139"/>
      <c r="E58" s="139"/>
      <c r="F58" s="139"/>
      <c r="G58" s="139"/>
      <c r="H58" s="139"/>
      <c r="I58" s="139"/>
      <c r="J58" s="139"/>
      <c r="K58" s="139"/>
      <c r="L58" s="139"/>
      <c r="M58" s="139"/>
      <c r="N58" s="139"/>
      <c r="O58" s="139"/>
      <c r="P58" s="139"/>
      <c r="Q58" s="139"/>
      <c r="R58" s="139"/>
    </row>
    <row r="59" spans="1:18" ht="15" hidden="1" customHeight="1">
      <c r="A59" s="139"/>
      <c r="B59" s="139"/>
      <c r="C59" s="227"/>
      <c r="D59" s="139"/>
      <c r="E59" s="139"/>
      <c r="F59" s="139"/>
      <c r="G59" s="139"/>
      <c r="H59" s="139"/>
      <c r="I59" s="139"/>
      <c r="J59" s="139"/>
      <c r="K59" s="139"/>
      <c r="L59" s="139"/>
      <c r="M59" s="139"/>
      <c r="N59" s="139"/>
      <c r="O59" s="139"/>
      <c r="P59" s="139"/>
      <c r="Q59" s="139"/>
      <c r="R59" s="139"/>
    </row>
    <row r="60" spans="1:18" ht="15" hidden="1" customHeight="1">
      <c r="A60" s="139"/>
      <c r="B60" s="139"/>
      <c r="C60" s="227"/>
      <c r="D60" s="139"/>
      <c r="E60" s="139"/>
      <c r="F60" s="139"/>
      <c r="G60" s="139"/>
      <c r="H60" s="139"/>
      <c r="I60" s="139"/>
      <c r="J60" s="139"/>
      <c r="K60" s="139"/>
      <c r="L60" s="139"/>
      <c r="M60" s="139"/>
      <c r="N60" s="139"/>
      <c r="O60" s="139"/>
      <c r="P60" s="139"/>
      <c r="Q60" s="139"/>
      <c r="R60" s="139"/>
    </row>
    <row r="61" spans="1:18" ht="15" hidden="1" customHeight="1">
      <c r="A61" s="139"/>
      <c r="B61" s="139"/>
      <c r="C61" s="227"/>
      <c r="D61" s="139"/>
      <c r="E61" s="139"/>
      <c r="F61" s="139"/>
      <c r="G61" s="139"/>
      <c r="H61" s="139"/>
      <c r="I61" s="139"/>
      <c r="J61" s="139"/>
      <c r="K61" s="139"/>
      <c r="L61" s="139"/>
      <c r="M61" s="139"/>
      <c r="N61" s="139"/>
      <c r="O61" s="139"/>
      <c r="P61" s="139"/>
      <c r="Q61" s="139"/>
      <c r="R61" s="139"/>
    </row>
    <row r="62" spans="1:18" ht="15" hidden="1" customHeight="1">
      <c r="A62" s="139"/>
      <c r="B62" s="139"/>
      <c r="C62" s="227"/>
      <c r="D62" s="139"/>
      <c r="E62" s="139"/>
      <c r="F62" s="139"/>
      <c r="G62" s="139"/>
      <c r="H62" s="139"/>
      <c r="I62" s="139"/>
      <c r="J62" s="139"/>
      <c r="K62" s="139"/>
      <c r="L62" s="139"/>
      <c r="M62" s="139"/>
      <c r="N62" s="139"/>
      <c r="O62" s="139"/>
      <c r="P62" s="139"/>
      <c r="Q62" s="139"/>
      <c r="R62" s="139"/>
    </row>
    <row r="63" spans="1:18" ht="15" hidden="1" customHeight="1">
      <c r="A63" s="139"/>
      <c r="B63" s="139"/>
      <c r="C63" s="227"/>
      <c r="D63" s="139"/>
      <c r="E63" s="139"/>
      <c r="F63" s="139"/>
      <c r="G63" s="139"/>
      <c r="H63" s="139"/>
      <c r="I63" s="139"/>
      <c r="J63" s="139"/>
      <c r="K63" s="139"/>
      <c r="L63" s="139"/>
      <c r="M63" s="139"/>
      <c r="N63" s="139"/>
      <c r="O63" s="139"/>
      <c r="P63" s="139"/>
      <c r="Q63" s="139"/>
      <c r="R63" s="139"/>
    </row>
    <row r="64" spans="1:18" ht="15" hidden="1" customHeight="1">
      <c r="A64" s="139"/>
      <c r="B64" s="139"/>
      <c r="C64" s="227"/>
      <c r="D64" s="139"/>
      <c r="E64" s="139"/>
      <c r="F64" s="139"/>
      <c r="G64" s="139"/>
      <c r="H64" s="139"/>
      <c r="I64" s="139"/>
      <c r="J64" s="139"/>
      <c r="K64" s="139"/>
      <c r="L64" s="139"/>
      <c r="M64" s="139"/>
      <c r="N64" s="139"/>
      <c r="O64" s="139"/>
      <c r="P64" s="139"/>
      <c r="Q64" s="139"/>
      <c r="R64" s="139"/>
    </row>
    <row r="65" spans="1:18" ht="15" hidden="1" customHeight="1">
      <c r="A65" s="139"/>
      <c r="B65" s="139"/>
      <c r="C65" s="227"/>
      <c r="D65" s="139"/>
      <c r="E65" s="139"/>
      <c r="F65" s="139"/>
      <c r="G65" s="139"/>
      <c r="H65" s="139"/>
      <c r="I65" s="139"/>
      <c r="J65" s="139"/>
      <c r="K65" s="139"/>
      <c r="L65" s="139"/>
      <c r="M65" s="139"/>
      <c r="N65" s="139"/>
      <c r="O65" s="139"/>
      <c r="P65" s="139"/>
      <c r="Q65" s="139"/>
      <c r="R65" s="139"/>
    </row>
    <row r="66" spans="1:18" ht="15" hidden="1" customHeight="1">
      <c r="A66" s="139"/>
      <c r="B66" s="139"/>
      <c r="C66" s="227"/>
      <c r="D66" s="139"/>
      <c r="E66" s="139"/>
      <c r="F66" s="139"/>
      <c r="G66" s="139"/>
      <c r="H66" s="139"/>
      <c r="I66" s="139"/>
      <c r="J66" s="139"/>
      <c r="K66" s="139"/>
      <c r="L66" s="139"/>
      <c r="M66" s="139"/>
      <c r="N66" s="139"/>
      <c r="O66" s="139"/>
      <c r="P66" s="139"/>
      <c r="Q66" s="139"/>
      <c r="R66" s="139"/>
    </row>
    <row r="67" spans="1:18" ht="15" hidden="1" customHeight="1">
      <c r="A67" s="139"/>
      <c r="B67" s="139"/>
      <c r="C67" s="227"/>
      <c r="D67" s="139"/>
      <c r="E67" s="139"/>
      <c r="F67" s="139"/>
      <c r="G67" s="139"/>
      <c r="H67" s="139"/>
      <c r="I67" s="139"/>
      <c r="J67" s="139"/>
      <c r="K67" s="139"/>
      <c r="L67" s="139"/>
      <c r="M67" s="139"/>
      <c r="N67" s="139"/>
      <c r="O67" s="139"/>
      <c r="P67" s="139"/>
      <c r="Q67" s="139"/>
      <c r="R67" s="139"/>
    </row>
    <row r="68" spans="1:18" ht="15" hidden="1" customHeight="1">
      <c r="A68" s="139"/>
      <c r="B68" s="139"/>
      <c r="C68" s="227"/>
      <c r="D68" s="139"/>
      <c r="E68" s="139"/>
      <c r="F68" s="139"/>
      <c r="G68" s="139"/>
      <c r="H68" s="139"/>
      <c r="I68" s="139"/>
      <c r="J68" s="139"/>
      <c r="K68" s="139"/>
      <c r="L68" s="139"/>
      <c r="M68" s="139"/>
      <c r="N68" s="139"/>
      <c r="O68" s="139"/>
      <c r="P68" s="139"/>
      <c r="Q68" s="139"/>
      <c r="R68" s="139"/>
    </row>
    <row r="69" spans="1:18" ht="15" hidden="1" customHeight="1">
      <c r="A69" s="139"/>
      <c r="B69" s="139"/>
      <c r="C69" s="227"/>
      <c r="D69" s="139"/>
      <c r="E69" s="139"/>
      <c r="F69" s="139"/>
      <c r="G69" s="139"/>
      <c r="H69" s="139"/>
      <c r="I69" s="139"/>
      <c r="J69" s="139"/>
      <c r="K69" s="139"/>
      <c r="L69" s="139"/>
      <c r="M69" s="139"/>
      <c r="N69" s="139"/>
      <c r="O69" s="139"/>
      <c r="P69" s="139"/>
      <c r="Q69" s="139"/>
      <c r="R69" s="139"/>
    </row>
    <row r="70" spans="1:18" ht="15" hidden="1" customHeight="1">
      <c r="A70" s="139"/>
      <c r="B70" s="139"/>
      <c r="C70" s="227"/>
      <c r="D70" s="139"/>
      <c r="E70" s="139"/>
      <c r="F70" s="139"/>
      <c r="G70" s="139"/>
      <c r="H70" s="139"/>
      <c r="I70" s="139"/>
      <c r="J70" s="139"/>
      <c r="K70" s="139"/>
      <c r="L70" s="139"/>
      <c r="M70" s="139"/>
      <c r="N70" s="139"/>
      <c r="O70" s="139"/>
      <c r="P70" s="139"/>
      <c r="Q70" s="139"/>
      <c r="R70" s="139"/>
    </row>
    <row r="71" spans="1:18" ht="15" hidden="1" customHeight="1">
      <c r="A71" s="139"/>
      <c r="B71" s="139"/>
      <c r="C71" s="227"/>
      <c r="D71" s="139"/>
      <c r="E71" s="139"/>
      <c r="F71" s="139"/>
      <c r="G71" s="139"/>
      <c r="H71" s="139"/>
      <c r="I71" s="139"/>
      <c r="J71" s="139"/>
      <c r="K71" s="139"/>
      <c r="L71" s="139"/>
      <c r="M71" s="139"/>
      <c r="N71" s="139"/>
      <c r="O71" s="139"/>
      <c r="P71" s="139"/>
      <c r="Q71" s="139"/>
      <c r="R71" s="139"/>
    </row>
    <row r="72" spans="1:18" ht="15" hidden="1" customHeight="1">
      <c r="A72" s="139"/>
      <c r="B72" s="139"/>
      <c r="C72" s="227"/>
      <c r="D72" s="139"/>
      <c r="E72" s="139"/>
      <c r="F72" s="139"/>
      <c r="G72" s="139"/>
      <c r="H72" s="139"/>
      <c r="I72" s="139"/>
      <c r="J72" s="139"/>
      <c r="K72" s="139"/>
      <c r="L72" s="139"/>
      <c r="M72" s="139"/>
      <c r="N72" s="139"/>
      <c r="O72" s="139"/>
      <c r="P72" s="139"/>
      <c r="Q72" s="139"/>
      <c r="R72" s="139"/>
    </row>
    <row r="73" spans="1:18" ht="15" hidden="1" customHeight="1">
      <c r="A73" s="139"/>
      <c r="B73" s="139"/>
      <c r="C73" s="227"/>
      <c r="D73" s="139"/>
      <c r="E73" s="139"/>
      <c r="F73" s="139"/>
      <c r="G73" s="139"/>
      <c r="H73" s="139"/>
      <c r="I73" s="139"/>
      <c r="J73" s="139"/>
      <c r="K73" s="139"/>
      <c r="L73" s="139"/>
      <c r="M73" s="139"/>
      <c r="N73" s="139"/>
      <c r="O73" s="139"/>
      <c r="P73" s="139"/>
      <c r="Q73" s="139"/>
      <c r="R73" s="139"/>
    </row>
    <row r="74" spans="1:18" ht="15" hidden="1" customHeight="1">
      <c r="A74" s="139"/>
      <c r="B74" s="139"/>
      <c r="C74" s="227"/>
      <c r="D74" s="139"/>
      <c r="E74" s="139"/>
      <c r="F74" s="139"/>
      <c r="G74" s="139"/>
      <c r="H74" s="139"/>
      <c r="I74" s="139"/>
      <c r="J74" s="139"/>
      <c r="K74" s="139"/>
      <c r="L74" s="139"/>
      <c r="M74" s="139"/>
      <c r="N74" s="139"/>
      <c r="O74" s="139"/>
      <c r="P74" s="139"/>
      <c r="Q74" s="139"/>
      <c r="R74" s="139"/>
    </row>
    <row r="75" spans="1:18" ht="15" hidden="1" customHeight="1">
      <c r="A75" s="139"/>
      <c r="B75" s="139"/>
      <c r="C75" s="227"/>
      <c r="D75" s="139"/>
      <c r="E75" s="139"/>
      <c r="F75" s="139"/>
      <c r="G75" s="139"/>
      <c r="H75" s="139"/>
      <c r="I75" s="139"/>
      <c r="J75" s="139"/>
      <c r="K75" s="139"/>
      <c r="L75" s="139"/>
      <c r="M75" s="139"/>
      <c r="N75" s="139"/>
      <c r="O75" s="139"/>
      <c r="P75" s="139"/>
      <c r="Q75" s="139"/>
      <c r="R75" s="139"/>
    </row>
    <row r="76" spans="1:18" ht="15" hidden="1" customHeight="1">
      <c r="A76" s="139"/>
      <c r="B76" s="139"/>
      <c r="C76" s="227"/>
      <c r="D76" s="139"/>
      <c r="E76" s="139"/>
      <c r="F76" s="139"/>
      <c r="G76" s="139"/>
      <c r="H76" s="139"/>
      <c r="I76" s="139"/>
      <c r="J76" s="139"/>
      <c r="K76" s="139"/>
      <c r="L76" s="139"/>
      <c r="M76" s="139"/>
      <c r="N76" s="139"/>
      <c r="O76" s="139"/>
      <c r="P76" s="139"/>
      <c r="Q76" s="139"/>
      <c r="R76" s="139"/>
    </row>
    <row r="77" spans="1:18" ht="15" hidden="1" customHeight="1">
      <c r="A77" s="139"/>
      <c r="B77" s="139"/>
      <c r="C77" s="227"/>
      <c r="D77" s="139"/>
      <c r="E77" s="139"/>
      <c r="F77" s="139"/>
      <c r="G77" s="139"/>
      <c r="H77" s="139"/>
      <c r="I77" s="139"/>
      <c r="J77" s="139"/>
      <c r="K77" s="139"/>
      <c r="L77" s="139"/>
      <c r="M77" s="139"/>
      <c r="N77" s="139"/>
      <c r="O77" s="139"/>
      <c r="P77" s="139"/>
      <c r="Q77" s="139"/>
      <c r="R77" s="139"/>
    </row>
    <row r="78" spans="1:18" ht="15" hidden="1" customHeight="1">
      <c r="A78" s="139"/>
      <c r="B78" s="139"/>
      <c r="C78" s="227"/>
      <c r="D78" s="139"/>
      <c r="E78" s="139"/>
      <c r="F78" s="139"/>
      <c r="G78" s="139"/>
      <c r="H78" s="139"/>
      <c r="I78" s="139"/>
      <c r="J78" s="139"/>
      <c r="K78" s="139"/>
      <c r="L78" s="139"/>
      <c r="M78" s="139"/>
      <c r="N78" s="139"/>
      <c r="O78" s="139"/>
      <c r="P78" s="139"/>
      <c r="Q78" s="139"/>
      <c r="R78" s="139"/>
    </row>
    <row r="79" spans="1:18" ht="15" hidden="1" customHeight="1">
      <c r="A79" s="139"/>
      <c r="B79" s="139"/>
      <c r="C79" s="227"/>
      <c r="D79" s="139"/>
      <c r="E79" s="139"/>
      <c r="F79" s="139"/>
      <c r="G79" s="139"/>
      <c r="H79" s="139"/>
      <c r="I79" s="139"/>
      <c r="J79" s="139"/>
      <c r="K79" s="139"/>
      <c r="L79" s="139"/>
      <c r="M79" s="139"/>
      <c r="N79" s="139"/>
      <c r="O79" s="139"/>
      <c r="P79" s="139"/>
      <c r="Q79" s="139"/>
      <c r="R79" s="139"/>
    </row>
    <row r="80" spans="1:18" ht="15" hidden="1" customHeight="1">
      <c r="A80" s="139"/>
      <c r="B80" s="139"/>
      <c r="C80" s="227"/>
      <c r="D80" s="139"/>
      <c r="E80" s="139"/>
      <c r="F80" s="139"/>
      <c r="G80" s="139"/>
      <c r="H80" s="139"/>
      <c r="I80" s="139"/>
      <c r="J80" s="139"/>
      <c r="K80" s="139"/>
      <c r="L80" s="139"/>
      <c r="M80" s="139"/>
      <c r="N80" s="139"/>
      <c r="O80" s="139"/>
      <c r="P80" s="139"/>
      <c r="Q80" s="139"/>
      <c r="R80" s="139"/>
    </row>
    <row r="81" spans="1:18" ht="15" hidden="1" customHeight="1">
      <c r="A81" s="139"/>
      <c r="B81" s="139"/>
      <c r="C81" s="227"/>
      <c r="D81" s="139"/>
      <c r="E81" s="139"/>
      <c r="F81" s="139"/>
      <c r="G81" s="139"/>
      <c r="H81" s="139"/>
      <c r="I81" s="139"/>
      <c r="J81" s="139"/>
      <c r="K81" s="139"/>
      <c r="L81" s="139"/>
      <c r="M81" s="139"/>
      <c r="N81" s="139"/>
      <c r="O81" s="139"/>
      <c r="P81" s="139"/>
      <c r="Q81" s="139"/>
      <c r="R81" s="139"/>
    </row>
    <row r="82" spans="1:18" ht="15" hidden="1" customHeight="1">
      <c r="A82" s="139"/>
      <c r="B82" s="139"/>
      <c r="C82" s="227"/>
      <c r="D82" s="139"/>
      <c r="E82" s="139"/>
      <c r="F82" s="139"/>
      <c r="G82" s="139"/>
      <c r="H82" s="139"/>
      <c r="I82" s="139"/>
      <c r="J82" s="139"/>
      <c r="K82" s="139"/>
      <c r="L82" s="139"/>
      <c r="M82" s="139"/>
      <c r="N82" s="139"/>
      <c r="O82" s="139"/>
      <c r="P82" s="139"/>
      <c r="Q82" s="139"/>
      <c r="R82" s="139"/>
    </row>
    <row r="83" spans="1:18" ht="15" hidden="1" customHeight="1">
      <c r="A83" s="139"/>
      <c r="B83" s="139"/>
      <c r="C83" s="227"/>
      <c r="D83" s="139"/>
      <c r="E83" s="139"/>
      <c r="F83" s="139"/>
      <c r="G83" s="139"/>
      <c r="H83" s="139"/>
      <c r="I83" s="139"/>
      <c r="J83" s="139"/>
      <c r="K83" s="139"/>
      <c r="L83" s="139"/>
      <c r="M83" s="139"/>
      <c r="N83" s="139"/>
      <c r="O83" s="139"/>
      <c r="P83" s="139"/>
      <c r="Q83" s="139"/>
      <c r="R83" s="139"/>
    </row>
    <row r="84" spans="1:18" ht="15" hidden="1" customHeight="1">
      <c r="A84" s="139"/>
      <c r="B84" s="139"/>
      <c r="C84" s="227"/>
      <c r="D84" s="139"/>
      <c r="E84" s="139"/>
      <c r="F84" s="139"/>
      <c r="G84" s="139"/>
      <c r="H84" s="139"/>
      <c r="I84" s="139"/>
      <c r="J84" s="139"/>
      <c r="K84" s="139"/>
      <c r="L84" s="139"/>
      <c r="M84" s="139"/>
      <c r="N84" s="139"/>
      <c r="O84" s="139"/>
      <c r="P84" s="139"/>
      <c r="Q84" s="139"/>
      <c r="R84" s="139"/>
    </row>
    <row r="85" spans="1:18" ht="15" hidden="1" customHeight="1">
      <c r="A85" s="139"/>
      <c r="B85" s="139"/>
      <c r="C85" s="227"/>
      <c r="D85" s="139"/>
      <c r="E85" s="139"/>
      <c r="F85" s="139"/>
      <c r="G85" s="139"/>
      <c r="H85" s="139"/>
      <c r="I85" s="139"/>
      <c r="J85" s="139"/>
      <c r="K85" s="139"/>
      <c r="L85" s="139"/>
      <c r="M85" s="139"/>
      <c r="N85" s="139"/>
      <c r="O85" s="139"/>
      <c r="P85" s="139"/>
      <c r="Q85" s="139"/>
      <c r="R85" s="139"/>
    </row>
    <row r="86" spans="1:18" ht="15" hidden="1" customHeight="1">
      <c r="A86" s="139"/>
      <c r="B86" s="139"/>
      <c r="C86" s="227"/>
      <c r="D86" s="139"/>
      <c r="E86" s="139"/>
      <c r="F86" s="139"/>
      <c r="G86" s="139"/>
      <c r="H86" s="139"/>
      <c r="I86" s="139"/>
      <c r="J86" s="139"/>
      <c r="K86" s="139"/>
      <c r="L86" s="139"/>
      <c r="M86" s="139"/>
      <c r="N86" s="139"/>
      <c r="O86" s="139"/>
      <c r="P86" s="139"/>
      <c r="Q86" s="139"/>
      <c r="R86" s="139"/>
    </row>
    <row r="87" spans="1:18" ht="15" hidden="1" customHeight="1">
      <c r="A87" s="139"/>
      <c r="B87" s="139"/>
      <c r="C87" s="227"/>
      <c r="D87" s="139"/>
      <c r="E87" s="139"/>
      <c r="F87" s="139"/>
      <c r="G87" s="139"/>
      <c r="H87" s="139"/>
      <c r="I87" s="139"/>
      <c r="J87" s="139"/>
      <c r="K87" s="139"/>
      <c r="L87" s="139"/>
      <c r="M87" s="139"/>
      <c r="N87" s="139"/>
      <c r="O87" s="139"/>
      <c r="P87" s="139"/>
      <c r="Q87" s="139"/>
      <c r="R87" s="139"/>
    </row>
    <row r="88" spans="1:18" ht="15" hidden="1" customHeight="1">
      <c r="A88" s="139"/>
      <c r="B88" s="139"/>
      <c r="C88" s="227"/>
      <c r="D88" s="139"/>
      <c r="E88" s="139"/>
      <c r="F88" s="139"/>
      <c r="G88" s="139"/>
      <c r="H88" s="139"/>
      <c r="I88" s="139"/>
      <c r="J88" s="139"/>
      <c r="K88" s="139"/>
      <c r="L88" s="139"/>
      <c r="M88" s="139"/>
      <c r="N88" s="139"/>
      <c r="O88" s="139"/>
      <c r="P88" s="139"/>
      <c r="Q88" s="139"/>
      <c r="R88" s="139"/>
    </row>
    <row r="89" spans="1:18" ht="15" hidden="1" customHeight="1">
      <c r="A89" s="139"/>
      <c r="B89" s="139"/>
      <c r="C89" s="227"/>
      <c r="D89" s="139"/>
      <c r="E89" s="139"/>
      <c r="F89" s="139"/>
      <c r="G89" s="139"/>
      <c r="H89" s="139"/>
      <c r="I89" s="139"/>
      <c r="J89" s="139"/>
      <c r="K89" s="139"/>
      <c r="L89" s="139"/>
      <c r="M89" s="139"/>
      <c r="N89" s="139"/>
      <c r="O89" s="139"/>
      <c r="P89" s="139"/>
      <c r="Q89" s="139"/>
      <c r="R89" s="139"/>
    </row>
    <row r="90" spans="1:18" ht="15" hidden="1" customHeight="1">
      <c r="A90" s="139"/>
      <c r="B90" s="139"/>
      <c r="C90" s="227"/>
      <c r="D90" s="139"/>
      <c r="E90" s="139"/>
      <c r="F90" s="139"/>
      <c r="G90" s="139"/>
      <c r="H90" s="139"/>
      <c r="I90" s="139"/>
      <c r="J90" s="139"/>
      <c r="K90" s="139"/>
      <c r="L90" s="139"/>
      <c r="M90" s="139"/>
      <c r="N90" s="139"/>
      <c r="O90" s="139"/>
      <c r="P90" s="139"/>
      <c r="Q90" s="139"/>
      <c r="R90" s="139"/>
    </row>
    <row r="91" spans="1:18" ht="15" hidden="1" customHeight="1">
      <c r="A91" s="139"/>
      <c r="B91" s="139"/>
      <c r="C91" s="227"/>
      <c r="D91" s="139"/>
      <c r="E91" s="139"/>
      <c r="F91" s="139"/>
      <c r="G91" s="139"/>
      <c r="H91" s="139"/>
      <c r="I91" s="139"/>
      <c r="J91" s="139"/>
      <c r="K91" s="139"/>
      <c r="L91" s="139"/>
      <c r="M91" s="139"/>
      <c r="N91" s="139"/>
      <c r="O91" s="139"/>
      <c r="P91" s="139"/>
      <c r="Q91" s="139"/>
      <c r="R91" s="139"/>
    </row>
    <row r="92" spans="1:18" ht="15" hidden="1" customHeight="1">
      <c r="A92" s="139"/>
      <c r="B92" s="139"/>
      <c r="C92" s="227"/>
      <c r="D92" s="139"/>
      <c r="E92" s="139"/>
      <c r="F92" s="139"/>
      <c r="G92" s="139"/>
      <c r="H92" s="139"/>
      <c r="I92" s="139"/>
      <c r="J92" s="139"/>
      <c r="K92" s="139"/>
      <c r="L92" s="139"/>
      <c r="M92" s="139"/>
      <c r="N92" s="139"/>
      <c r="O92" s="139"/>
      <c r="P92" s="139"/>
      <c r="Q92" s="139"/>
      <c r="R92" s="139"/>
    </row>
    <row r="93" spans="1:18" ht="15" hidden="1" customHeight="1">
      <c r="A93" s="139"/>
      <c r="B93" s="139"/>
      <c r="C93" s="227"/>
      <c r="D93" s="139"/>
      <c r="E93" s="139"/>
      <c r="F93" s="139"/>
      <c r="G93" s="139"/>
      <c r="H93" s="139"/>
      <c r="I93" s="139"/>
      <c r="J93" s="139"/>
      <c r="K93" s="139"/>
      <c r="L93" s="139"/>
      <c r="M93" s="139"/>
      <c r="N93" s="139"/>
      <c r="O93" s="139"/>
      <c r="P93" s="139"/>
      <c r="Q93" s="139"/>
      <c r="R93" s="139"/>
    </row>
    <row r="94" spans="1:18" ht="15" hidden="1" customHeight="1">
      <c r="A94" s="139"/>
      <c r="B94" s="139"/>
      <c r="C94" s="227"/>
      <c r="D94" s="139"/>
      <c r="E94" s="139"/>
      <c r="F94" s="139"/>
      <c r="G94" s="139"/>
      <c r="H94" s="139"/>
      <c r="I94" s="139"/>
      <c r="J94" s="139"/>
      <c r="K94" s="139"/>
      <c r="L94" s="139"/>
      <c r="M94" s="139"/>
      <c r="N94" s="139"/>
      <c r="O94" s="139"/>
      <c r="P94" s="139"/>
      <c r="Q94" s="139"/>
      <c r="R94" s="139"/>
    </row>
    <row r="95" spans="1:18" ht="15" hidden="1" customHeight="1">
      <c r="A95" s="139"/>
      <c r="B95" s="139"/>
      <c r="C95" s="227"/>
      <c r="D95" s="139"/>
      <c r="E95" s="139"/>
      <c r="F95" s="139"/>
      <c r="G95" s="139"/>
      <c r="H95" s="139"/>
      <c r="I95" s="139"/>
      <c r="J95" s="139"/>
      <c r="K95" s="139"/>
      <c r="L95" s="139"/>
      <c r="M95" s="139"/>
      <c r="N95" s="139"/>
      <c r="O95" s="139"/>
      <c r="P95" s="139"/>
      <c r="Q95" s="139"/>
      <c r="R95" s="139"/>
    </row>
    <row r="96" spans="1:18" ht="15" hidden="1" customHeight="1">
      <c r="A96" s="139"/>
      <c r="B96" s="139"/>
      <c r="C96" s="227"/>
      <c r="D96" s="139"/>
      <c r="E96" s="139"/>
      <c r="F96" s="139"/>
      <c r="G96" s="139"/>
      <c r="H96" s="139"/>
      <c r="I96" s="139"/>
      <c r="J96" s="139"/>
      <c r="K96" s="139"/>
      <c r="L96" s="139"/>
      <c r="M96" s="139"/>
      <c r="N96" s="139"/>
      <c r="O96" s="139"/>
      <c r="P96" s="139"/>
      <c r="Q96" s="139"/>
      <c r="R96" s="139"/>
    </row>
    <row r="97" spans="1:18" ht="15" hidden="1" customHeight="1">
      <c r="A97" s="139"/>
      <c r="B97" s="139"/>
      <c r="C97" s="227"/>
      <c r="D97" s="139"/>
      <c r="E97" s="139"/>
      <c r="F97" s="139"/>
      <c r="G97" s="139"/>
      <c r="H97" s="139"/>
      <c r="I97" s="139"/>
      <c r="J97" s="139"/>
      <c r="K97" s="139"/>
      <c r="L97" s="139"/>
      <c r="M97" s="139"/>
      <c r="N97" s="139"/>
      <c r="O97" s="139"/>
      <c r="P97" s="139"/>
      <c r="Q97" s="139"/>
      <c r="R97" s="139"/>
    </row>
    <row r="98" spans="1:18" ht="15" hidden="1" customHeight="1">
      <c r="A98" s="139"/>
      <c r="B98" s="139"/>
      <c r="C98" s="227"/>
      <c r="D98" s="139"/>
      <c r="E98" s="139"/>
      <c r="F98" s="139"/>
      <c r="G98" s="139"/>
      <c r="H98" s="139"/>
      <c r="I98" s="139"/>
      <c r="J98" s="139"/>
      <c r="K98" s="139"/>
      <c r="L98" s="139"/>
      <c r="M98" s="139"/>
      <c r="N98" s="139"/>
      <c r="O98" s="139"/>
      <c r="P98" s="139"/>
      <c r="Q98" s="139"/>
      <c r="R98" s="139"/>
    </row>
    <row r="99" spans="1:18" ht="15" hidden="1" customHeight="1">
      <c r="A99" s="139"/>
      <c r="B99" s="139"/>
      <c r="C99" s="227"/>
      <c r="D99" s="139"/>
      <c r="E99" s="139"/>
      <c r="F99" s="139"/>
      <c r="G99" s="139"/>
      <c r="H99" s="139"/>
      <c r="I99" s="139"/>
      <c r="J99" s="139"/>
      <c r="K99" s="139"/>
      <c r="L99" s="139"/>
      <c r="M99" s="139"/>
      <c r="N99" s="139"/>
      <c r="O99" s="139"/>
      <c r="P99" s="139"/>
      <c r="Q99" s="139"/>
      <c r="R99" s="139"/>
    </row>
    <row r="100" spans="1:18" ht="15" hidden="1" customHeight="1">
      <c r="A100" s="139"/>
      <c r="B100" s="139"/>
      <c r="C100" s="227"/>
      <c r="D100" s="139"/>
      <c r="E100" s="139"/>
      <c r="F100" s="139"/>
      <c r="G100" s="139"/>
      <c r="H100" s="139"/>
      <c r="I100" s="139"/>
      <c r="J100" s="139"/>
      <c r="K100" s="139"/>
      <c r="L100" s="139"/>
      <c r="M100" s="139"/>
      <c r="N100" s="139"/>
      <c r="O100" s="139"/>
      <c r="P100" s="139"/>
      <c r="Q100" s="139"/>
      <c r="R100" s="139"/>
    </row>
    <row r="101" spans="1:18" ht="15" hidden="1" customHeight="1">
      <c r="A101" s="139"/>
      <c r="B101" s="139"/>
      <c r="C101" s="227"/>
      <c r="D101" s="139"/>
      <c r="E101" s="139"/>
      <c r="F101" s="139"/>
      <c r="G101" s="139"/>
      <c r="H101" s="139"/>
      <c r="I101" s="139"/>
      <c r="J101" s="139"/>
      <c r="K101" s="139"/>
      <c r="L101" s="139"/>
      <c r="M101" s="139"/>
      <c r="N101" s="139"/>
      <c r="O101" s="139"/>
      <c r="P101" s="139"/>
      <c r="Q101" s="139"/>
      <c r="R101" s="139"/>
    </row>
    <row r="102" spans="1:18" ht="15" hidden="1" customHeight="1">
      <c r="A102" s="139"/>
      <c r="B102" s="139"/>
      <c r="C102" s="227"/>
      <c r="D102" s="139"/>
      <c r="E102" s="139"/>
      <c r="F102" s="139"/>
      <c r="G102" s="139"/>
      <c r="H102" s="139"/>
      <c r="I102" s="139"/>
      <c r="J102" s="139"/>
      <c r="K102" s="139"/>
      <c r="L102" s="139"/>
      <c r="M102" s="139"/>
      <c r="N102" s="139"/>
      <c r="O102" s="139"/>
      <c r="P102" s="139"/>
      <c r="Q102" s="139"/>
      <c r="R102" s="139"/>
    </row>
    <row r="103" spans="1:18" ht="15" hidden="1" customHeight="1">
      <c r="A103" s="139"/>
      <c r="B103" s="139"/>
      <c r="C103" s="227"/>
      <c r="D103" s="139"/>
      <c r="E103" s="139"/>
      <c r="F103" s="139"/>
      <c r="G103" s="139"/>
      <c r="H103" s="139"/>
      <c r="I103" s="139"/>
      <c r="J103" s="139"/>
      <c r="K103" s="139"/>
      <c r="L103" s="139"/>
      <c r="M103" s="139"/>
      <c r="N103" s="139"/>
      <c r="O103" s="139"/>
      <c r="P103" s="139"/>
      <c r="Q103" s="139"/>
      <c r="R103" s="139"/>
    </row>
    <row r="104" spans="1:18" ht="15" hidden="1" customHeight="1">
      <c r="A104" s="139"/>
      <c r="B104" s="139"/>
      <c r="C104" s="227"/>
      <c r="D104" s="139"/>
      <c r="E104" s="139"/>
      <c r="F104" s="139"/>
      <c r="G104" s="139"/>
      <c r="H104" s="139"/>
      <c r="I104" s="139"/>
      <c r="J104" s="139"/>
      <c r="K104" s="139"/>
      <c r="L104" s="139"/>
      <c r="M104" s="139"/>
      <c r="N104" s="139"/>
      <c r="O104" s="139"/>
      <c r="P104" s="139"/>
      <c r="Q104" s="139"/>
      <c r="R104" s="139"/>
    </row>
    <row r="105" spans="1:18" ht="15" hidden="1" customHeight="1">
      <c r="A105" s="139"/>
      <c r="B105" s="139"/>
      <c r="C105" s="227"/>
      <c r="D105" s="139"/>
      <c r="E105" s="139"/>
      <c r="F105" s="139"/>
      <c r="G105" s="139"/>
      <c r="H105" s="139"/>
      <c r="I105" s="139"/>
      <c r="J105" s="139"/>
      <c r="K105" s="139"/>
      <c r="L105" s="139"/>
      <c r="M105" s="139"/>
      <c r="N105" s="139"/>
      <c r="O105" s="139"/>
      <c r="P105" s="139"/>
      <c r="Q105" s="139"/>
      <c r="R105" s="139"/>
    </row>
    <row r="106" spans="1:18" ht="15" hidden="1" customHeight="1">
      <c r="A106" s="139"/>
      <c r="B106" s="139"/>
      <c r="C106" s="227"/>
      <c r="D106" s="139"/>
      <c r="E106" s="139"/>
      <c r="F106" s="139"/>
      <c r="G106" s="139"/>
      <c r="H106" s="139"/>
      <c r="I106" s="139"/>
      <c r="J106" s="139"/>
      <c r="K106" s="139"/>
      <c r="L106" s="139"/>
      <c r="M106" s="139"/>
      <c r="N106" s="139"/>
      <c r="O106" s="139"/>
      <c r="P106" s="139"/>
      <c r="Q106" s="139"/>
      <c r="R106" s="139"/>
    </row>
    <row r="107" spans="1:18" ht="15" hidden="1" customHeight="1">
      <c r="A107" s="139"/>
      <c r="B107" s="139"/>
      <c r="C107" s="227"/>
      <c r="D107" s="139"/>
      <c r="E107" s="139"/>
      <c r="F107" s="139"/>
      <c r="G107" s="139"/>
      <c r="H107" s="139"/>
      <c r="I107" s="139"/>
      <c r="J107" s="139"/>
      <c r="K107" s="139"/>
      <c r="L107" s="139"/>
      <c r="M107" s="139"/>
      <c r="N107" s="139"/>
      <c r="O107" s="139"/>
      <c r="P107" s="139"/>
      <c r="Q107" s="139"/>
      <c r="R107" s="139"/>
    </row>
    <row r="108" spans="1:18" ht="15" hidden="1" customHeight="1">
      <c r="A108" s="139"/>
      <c r="B108" s="139"/>
      <c r="C108" s="227"/>
      <c r="D108" s="139"/>
      <c r="E108" s="139"/>
      <c r="F108" s="139"/>
      <c r="G108" s="139"/>
      <c r="H108" s="139"/>
      <c r="I108" s="139"/>
      <c r="J108" s="139"/>
      <c r="K108" s="139"/>
      <c r="L108" s="139"/>
      <c r="M108" s="139"/>
      <c r="N108" s="139"/>
      <c r="O108" s="139"/>
      <c r="P108" s="139"/>
      <c r="Q108" s="139"/>
      <c r="R108" s="139"/>
    </row>
    <row r="109" spans="1:18" ht="15" hidden="1" customHeight="1">
      <c r="A109" s="139"/>
      <c r="B109" s="139"/>
      <c r="C109" s="227"/>
      <c r="D109" s="139"/>
      <c r="E109" s="139"/>
      <c r="F109" s="139"/>
      <c r="G109" s="139"/>
      <c r="H109" s="139"/>
      <c r="I109" s="139"/>
      <c r="J109" s="139"/>
      <c r="K109" s="139"/>
      <c r="L109" s="139"/>
      <c r="M109" s="139"/>
      <c r="N109" s="139"/>
      <c r="O109" s="139"/>
      <c r="P109" s="139"/>
      <c r="Q109" s="139"/>
      <c r="R109" s="139"/>
    </row>
    <row r="110" spans="1:18" ht="15" hidden="1" customHeight="1">
      <c r="A110" s="139"/>
      <c r="B110" s="139"/>
      <c r="C110" s="227"/>
      <c r="D110" s="139"/>
      <c r="E110" s="139"/>
      <c r="F110" s="139"/>
      <c r="G110" s="139"/>
      <c r="H110" s="139"/>
      <c r="I110" s="139"/>
      <c r="J110" s="139"/>
      <c r="K110" s="139"/>
      <c r="L110" s="139"/>
      <c r="M110" s="139"/>
      <c r="N110" s="139"/>
      <c r="O110" s="139"/>
      <c r="P110" s="139"/>
      <c r="Q110" s="139"/>
      <c r="R110" s="139"/>
    </row>
    <row r="111" spans="1:18" ht="15" hidden="1" customHeight="1">
      <c r="A111" s="139"/>
      <c r="B111" s="139"/>
      <c r="C111" s="227"/>
      <c r="D111" s="139"/>
      <c r="E111" s="139"/>
      <c r="F111" s="139"/>
      <c r="G111" s="139"/>
      <c r="H111" s="139"/>
      <c r="I111" s="139"/>
      <c r="J111" s="139"/>
      <c r="K111" s="139"/>
      <c r="L111" s="139"/>
      <c r="M111" s="139"/>
      <c r="N111" s="139"/>
      <c r="O111" s="139"/>
      <c r="P111" s="139"/>
      <c r="Q111" s="139"/>
      <c r="R111" s="139"/>
    </row>
    <row r="112" spans="1:18" ht="15" hidden="1" customHeight="1">
      <c r="A112" s="139"/>
      <c r="B112" s="139"/>
      <c r="C112" s="227"/>
      <c r="D112" s="139"/>
      <c r="E112" s="139"/>
      <c r="F112" s="139"/>
      <c r="G112" s="139"/>
      <c r="H112" s="139"/>
      <c r="I112" s="139"/>
      <c r="J112" s="139"/>
      <c r="K112" s="139"/>
      <c r="L112" s="139"/>
      <c r="M112" s="139"/>
      <c r="N112" s="139"/>
      <c r="O112" s="139"/>
      <c r="P112" s="139"/>
      <c r="Q112" s="139"/>
      <c r="R112" s="139"/>
    </row>
    <row r="113" spans="1:18" ht="15" hidden="1" customHeight="1">
      <c r="A113" s="139"/>
      <c r="B113" s="139"/>
      <c r="C113" s="227"/>
      <c r="D113" s="139"/>
      <c r="E113" s="139"/>
      <c r="F113" s="139"/>
      <c r="G113" s="139"/>
      <c r="H113" s="139"/>
      <c r="I113" s="139"/>
      <c r="J113" s="139"/>
      <c r="K113" s="139"/>
      <c r="L113" s="139"/>
      <c r="M113" s="139"/>
      <c r="N113" s="139"/>
      <c r="O113" s="139"/>
      <c r="P113" s="139"/>
      <c r="Q113" s="139"/>
      <c r="R113" s="139"/>
    </row>
    <row r="114" spans="1:18" ht="15" hidden="1" customHeight="1">
      <c r="A114" s="139"/>
      <c r="B114" s="139"/>
      <c r="C114" s="227"/>
      <c r="D114" s="139"/>
      <c r="E114" s="139"/>
      <c r="F114" s="139"/>
      <c r="G114" s="139"/>
      <c r="H114" s="139"/>
      <c r="I114" s="139"/>
      <c r="J114" s="139"/>
      <c r="K114" s="139"/>
      <c r="L114" s="139"/>
      <c r="M114" s="139"/>
      <c r="N114" s="139"/>
      <c r="O114" s="139"/>
      <c r="P114" s="139"/>
      <c r="Q114" s="139"/>
      <c r="R114" s="139"/>
    </row>
    <row r="115" spans="1:18" ht="15" hidden="1" customHeight="1">
      <c r="A115" s="139"/>
      <c r="B115" s="139"/>
      <c r="C115" s="227"/>
      <c r="D115" s="139"/>
      <c r="E115" s="139"/>
      <c r="F115" s="139"/>
      <c r="G115" s="139"/>
      <c r="H115" s="139"/>
      <c r="I115" s="139"/>
      <c r="J115" s="139"/>
      <c r="K115" s="139"/>
      <c r="L115" s="139"/>
      <c r="M115" s="139"/>
      <c r="N115" s="139"/>
      <c r="O115" s="139"/>
      <c r="P115" s="139"/>
      <c r="Q115" s="139"/>
      <c r="R115" s="139"/>
    </row>
    <row r="116" spans="1:18" ht="15" hidden="1" customHeight="1">
      <c r="A116" s="139"/>
      <c r="B116" s="139"/>
      <c r="C116" s="227"/>
      <c r="D116" s="139"/>
      <c r="E116" s="139"/>
      <c r="F116" s="139"/>
      <c r="G116" s="139"/>
      <c r="H116" s="139"/>
      <c r="I116" s="139"/>
      <c r="J116" s="139"/>
      <c r="K116" s="139"/>
      <c r="L116" s="139"/>
      <c r="M116" s="139"/>
      <c r="N116" s="139"/>
      <c r="O116" s="139"/>
      <c r="P116" s="139"/>
      <c r="Q116" s="139"/>
      <c r="R116" s="139"/>
    </row>
    <row r="117" spans="1:18" ht="15" hidden="1" customHeight="1">
      <c r="A117" s="139"/>
      <c r="B117" s="139"/>
      <c r="C117" s="227"/>
      <c r="D117" s="139"/>
      <c r="E117" s="139"/>
      <c r="F117" s="139"/>
      <c r="G117" s="139"/>
      <c r="H117" s="139"/>
      <c r="I117" s="139"/>
      <c r="J117" s="139"/>
      <c r="K117" s="139"/>
      <c r="L117" s="139"/>
      <c r="M117" s="139"/>
      <c r="N117" s="139"/>
      <c r="O117" s="139"/>
      <c r="P117" s="139"/>
      <c r="Q117" s="139"/>
      <c r="R117" s="139"/>
    </row>
    <row r="118" spans="1:18" ht="15" hidden="1" customHeight="1">
      <c r="A118" s="139"/>
      <c r="B118" s="139"/>
      <c r="C118" s="227"/>
      <c r="D118" s="139"/>
      <c r="E118" s="139"/>
      <c r="F118" s="139"/>
      <c r="G118" s="139"/>
      <c r="H118" s="139"/>
      <c r="I118" s="139"/>
      <c r="J118" s="139"/>
      <c r="K118" s="139"/>
      <c r="L118" s="139"/>
      <c r="M118" s="139"/>
      <c r="N118" s="139"/>
      <c r="O118" s="139"/>
      <c r="P118" s="139"/>
      <c r="Q118" s="139"/>
      <c r="R118" s="139"/>
    </row>
    <row r="119" spans="1:18" ht="15" hidden="1" customHeight="1">
      <c r="A119" s="139"/>
      <c r="B119" s="139"/>
      <c r="C119" s="227"/>
      <c r="D119" s="139"/>
      <c r="E119" s="139"/>
      <c r="F119" s="139"/>
      <c r="G119" s="139"/>
      <c r="H119" s="139"/>
      <c r="I119" s="139"/>
      <c r="J119" s="139"/>
      <c r="K119" s="139"/>
      <c r="L119" s="139"/>
      <c r="M119" s="139"/>
      <c r="N119" s="139"/>
      <c r="O119" s="139"/>
      <c r="P119" s="139"/>
      <c r="Q119" s="139"/>
      <c r="R119" s="139"/>
    </row>
    <row r="120" spans="1:18" ht="15" hidden="1" customHeight="1">
      <c r="A120" s="139"/>
      <c r="B120" s="139"/>
      <c r="C120" s="227"/>
      <c r="D120" s="139"/>
      <c r="E120" s="139"/>
      <c r="F120" s="139"/>
      <c r="G120" s="139"/>
      <c r="H120" s="139"/>
      <c r="I120" s="139"/>
      <c r="J120" s="139"/>
      <c r="K120" s="139"/>
      <c r="L120" s="139"/>
      <c r="M120" s="139"/>
      <c r="N120" s="139"/>
      <c r="O120" s="139"/>
      <c r="P120" s="139"/>
      <c r="Q120" s="139"/>
      <c r="R120" s="139"/>
    </row>
    <row r="121" spans="1:18" ht="15" hidden="1" customHeight="1">
      <c r="A121" s="139"/>
      <c r="B121" s="139"/>
      <c r="C121" s="227"/>
      <c r="D121" s="139"/>
      <c r="E121" s="139"/>
      <c r="F121" s="139"/>
      <c r="G121" s="139"/>
      <c r="H121" s="139"/>
      <c r="I121" s="139"/>
      <c r="J121" s="139"/>
      <c r="K121" s="139"/>
      <c r="L121" s="139"/>
      <c r="M121" s="139"/>
      <c r="N121" s="139"/>
      <c r="O121" s="139"/>
      <c r="P121" s="139"/>
      <c r="Q121" s="139"/>
      <c r="R121" s="139"/>
    </row>
    <row r="122" spans="1:18" ht="15" hidden="1" customHeight="1">
      <c r="A122" s="139"/>
      <c r="B122" s="139"/>
      <c r="C122" s="227"/>
      <c r="D122" s="139"/>
      <c r="E122" s="139"/>
      <c r="F122" s="139"/>
      <c r="G122" s="139"/>
      <c r="H122" s="139"/>
      <c r="I122" s="139"/>
      <c r="J122" s="139"/>
      <c r="K122" s="139"/>
      <c r="L122" s="139"/>
      <c r="M122" s="139"/>
      <c r="N122" s="139"/>
      <c r="O122" s="139"/>
      <c r="P122" s="139"/>
      <c r="Q122" s="139"/>
      <c r="R122" s="139"/>
    </row>
    <row r="123" spans="1:18" ht="15" hidden="1" customHeight="1">
      <c r="A123" s="139"/>
      <c r="B123" s="139"/>
      <c r="C123" s="227"/>
      <c r="D123" s="139"/>
      <c r="E123" s="139"/>
      <c r="F123" s="139"/>
      <c r="G123" s="139"/>
      <c r="H123" s="139"/>
      <c r="I123" s="139"/>
      <c r="J123" s="139"/>
      <c r="K123" s="139"/>
      <c r="L123" s="139"/>
      <c r="M123" s="139"/>
      <c r="N123" s="139"/>
      <c r="O123" s="139"/>
      <c r="P123" s="139"/>
      <c r="Q123" s="139"/>
      <c r="R123" s="139"/>
    </row>
    <row r="124" spans="1:18" ht="15" hidden="1" customHeight="1">
      <c r="A124" s="139"/>
      <c r="B124" s="139"/>
      <c r="C124" s="227"/>
      <c r="D124" s="139"/>
      <c r="E124" s="139"/>
      <c r="F124" s="139"/>
      <c r="G124" s="139"/>
      <c r="H124" s="139"/>
      <c r="I124" s="139"/>
      <c r="J124" s="139"/>
      <c r="K124" s="139"/>
      <c r="L124" s="139"/>
      <c r="M124" s="139"/>
      <c r="N124" s="139"/>
      <c r="O124" s="139"/>
      <c r="P124" s="139"/>
      <c r="Q124" s="139"/>
      <c r="R124" s="139"/>
    </row>
    <row r="125" spans="1:18" ht="15" hidden="1" customHeight="1">
      <c r="A125" s="139"/>
      <c r="B125" s="139"/>
      <c r="C125" s="227"/>
      <c r="D125" s="139"/>
      <c r="E125" s="139"/>
      <c r="F125" s="139"/>
      <c r="G125" s="139"/>
      <c r="H125" s="139"/>
      <c r="I125" s="139"/>
      <c r="J125" s="139"/>
      <c r="K125" s="139"/>
      <c r="L125" s="139"/>
      <c r="M125" s="139"/>
      <c r="N125" s="139"/>
      <c r="O125" s="139"/>
      <c r="P125" s="139"/>
      <c r="Q125" s="139"/>
      <c r="R125" s="139"/>
    </row>
    <row r="126" spans="1:18" ht="15" hidden="1" customHeight="1">
      <c r="A126" s="139"/>
      <c r="B126" s="139"/>
      <c r="C126" s="227"/>
      <c r="D126" s="139"/>
      <c r="E126" s="139"/>
      <c r="F126" s="139"/>
      <c r="G126" s="139"/>
      <c r="H126" s="139"/>
      <c r="I126" s="139"/>
      <c r="J126" s="139"/>
      <c r="K126" s="139"/>
      <c r="L126" s="139"/>
      <c r="M126" s="139"/>
      <c r="N126" s="139"/>
      <c r="O126" s="139"/>
      <c r="P126" s="139"/>
      <c r="Q126" s="139"/>
      <c r="R126" s="139"/>
    </row>
    <row r="127" spans="1:18" ht="15" hidden="1" customHeight="1">
      <c r="A127" s="139"/>
      <c r="B127" s="139"/>
      <c r="C127" s="227"/>
      <c r="D127" s="139"/>
      <c r="E127" s="139"/>
      <c r="F127" s="139"/>
      <c r="G127" s="139"/>
      <c r="H127" s="139"/>
      <c r="I127" s="139"/>
      <c r="J127" s="139"/>
      <c r="K127" s="139"/>
      <c r="L127" s="139"/>
      <c r="M127" s="139"/>
      <c r="N127" s="139"/>
      <c r="O127" s="139"/>
      <c r="P127" s="139"/>
      <c r="Q127" s="139"/>
      <c r="R127" s="139"/>
    </row>
    <row r="128" spans="1:18" ht="15" hidden="1" customHeight="1">
      <c r="A128" s="139"/>
      <c r="B128" s="139"/>
      <c r="C128" s="227"/>
      <c r="D128" s="139"/>
      <c r="E128" s="139"/>
      <c r="F128" s="139"/>
      <c r="G128" s="139"/>
      <c r="H128" s="139"/>
      <c r="I128" s="139"/>
      <c r="J128" s="139"/>
      <c r="K128" s="139"/>
      <c r="L128" s="139"/>
      <c r="M128" s="139"/>
      <c r="N128" s="139"/>
      <c r="O128" s="139"/>
      <c r="P128" s="139"/>
      <c r="Q128" s="139"/>
      <c r="R128" s="139"/>
    </row>
    <row r="129" spans="1:18" ht="15" hidden="1" customHeight="1">
      <c r="A129" s="139"/>
      <c r="O129" s="139"/>
      <c r="P129" s="139"/>
      <c r="Q129" s="139"/>
      <c r="R129" s="139"/>
    </row>
    <row r="130" spans="1:18" ht="15" hidden="1" customHeight="1">
      <c r="A130" s="139"/>
      <c r="O130" s="139"/>
      <c r="P130" s="139"/>
      <c r="Q130" s="139"/>
      <c r="R130" s="139"/>
    </row>
    <row r="131" spans="1:18" ht="15" hidden="1" customHeight="1">
      <c r="A131" s="139"/>
      <c r="O131" s="139"/>
      <c r="P131" s="139"/>
      <c r="Q131" s="139"/>
      <c r="R131" s="139"/>
    </row>
    <row r="132" spans="1:18" ht="15" hidden="1" customHeight="1">
      <c r="A132" s="139"/>
      <c r="O132" s="139"/>
      <c r="P132" s="139"/>
      <c r="Q132" s="139"/>
      <c r="R132" s="139"/>
    </row>
    <row r="133" spans="1:18" ht="15" hidden="1" customHeight="1">
      <c r="A133" s="139"/>
      <c r="O133" s="139"/>
      <c r="P133" s="139"/>
      <c r="Q133" s="139"/>
      <c r="R133" s="139"/>
    </row>
    <row r="134" spans="1:18" ht="15" hidden="1" customHeight="1">
      <c r="A134" s="139"/>
      <c r="O134" s="139"/>
      <c r="P134" s="139"/>
      <c r="Q134" s="139"/>
      <c r="R134" s="139"/>
    </row>
    <row r="135" spans="1:18" ht="15" hidden="1" customHeight="1">
      <c r="A135" s="139"/>
      <c r="O135" s="139"/>
      <c r="P135" s="139"/>
      <c r="Q135" s="139"/>
      <c r="R135" s="139"/>
    </row>
    <row r="136" spans="1:18" ht="15" hidden="1" customHeight="1">
      <c r="A136" s="139"/>
      <c r="O136" s="139"/>
      <c r="P136" s="139"/>
      <c r="Q136" s="139"/>
      <c r="R136" s="139"/>
    </row>
    <row r="137" spans="1:18" ht="15" hidden="1" customHeight="1">
      <c r="A137" s="139"/>
      <c r="O137" s="139"/>
      <c r="P137" s="139"/>
      <c r="Q137" s="139"/>
      <c r="R137" s="139"/>
    </row>
    <row r="138" spans="1:18" ht="15" hidden="1" customHeight="1">
      <c r="A138" s="139"/>
      <c r="O138" s="139"/>
      <c r="P138" s="139"/>
      <c r="Q138" s="139"/>
      <c r="R138" s="139"/>
    </row>
    <row r="139" spans="1:18" ht="15" hidden="1" customHeight="1">
      <c r="A139" s="139"/>
      <c r="O139" s="139"/>
      <c r="P139" s="139"/>
      <c r="Q139" s="139"/>
      <c r="R139" s="139"/>
    </row>
    <row r="140" spans="1:18" ht="15" hidden="1" customHeight="1">
      <c r="A140" s="139"/>
      <c r="O140" s="139"/>
      <c r="P140" s="139"/>
      <c r="Q140" s="139"/>
      <c r="R140" s="139"/>
    </row>
    <row r="141" spans="1:18" ht="15" customHeight="1"/>
  </sheetData>
  <sheetProtection sheet="1" objects="1" scenarios="1" insertRows="0" insertHyperlinks="0"/>
  <mergeCells count="6">
    <mergeCell ref="D10:D11"/>
    <mergeCell ref="E10:E11"/>
    <mergeCell ref="K28:L28"/>
    <mergeCell ref="D33:I34"/>
    <mergeCell ref="C37:L38"/>
    <mergeCell ref="D31:I31"/>
  </mergeCells>
  <conditionalFormatting sqref="E20:H20">
    <cfRule type="expression" dxfId="1242" priority="1547" stopIfTrue="1">
      <formula>AND(NE(#REF!,"#"),NE(E20,""),NE(COUNTA($B20:D20),0))</formula>
    </cfRule>
  </conditionalFormatting>
  <conditionalFormatting sqref="I20">
    <cfRule type="expression" dxfId="1241" priority="1548" stopIfTrue="1">
      <formula>AND(NE(#REF!,"#"),NE($I20,""),OR(COUNTBLANK($D20:$H20)=5,NE($B20,""),IFERROR(VLOOKUP($I20,INDIRECT("VariableTypes!A2:A"),1,FALSE),TRUE)))</formula>
    </cfRule>
  </conditionalFormatting>
  <conditionalFormatting sqref="I20">
    <cfRule type="expression" dxfId="1240" priority="1551" stopIfTrue="1">
      <formula>AND(NE(#REF!,"#"),COUNTBLANK($D20:$H20)&lt;5,ISBLANK($B20))</formula>
    </cfRule>
  </conditionalFormatting>
  <conditionalFormatting sqref="J20 J12:J18">
    <cfRule type="expression" dxfId="1239" priority="1552" stopIfTrue="1">
      <formula>AND(NE(#REF!,"#"),IFERROR(VLOOKUP($I12,INDIRECT("VariableTypes!$A$2:$D"),4,FALSE),FALSE))</formula>
    </cfRule>
  </conditionalFormatting>
  <conditionalFormatting sqref="K20">
    <cfRule type="expression" dxfId="1238" priority="1553" stopIfTrue="1">
      <formula>AND(NE(#REF!,"#"),OR(IFERROR(VLOOKUP($I20,INDIRECT("VariableTypes!$A$2:$E"),5,FALSE),FALSE),AND(NE($B20,""),NE($D20,""))))</formula>
    </cfRule>
  </conditionalFormatting>
  <conditionalFormatting sqref="K12:K18">
    <cfRule type="expression" dxfId="1237" priority="2236" stopIfTrue="1">
      <formula>AND(NE(#REF!,"#"),OR(IFERROR(VLOOKUP($I12,INDIRECT("VariableTypes!$A$2:$E"),5,FALSE),FALSE),AND(NE(#REF!,""),NE($D12,""))))</formula>
    </cfRule>
  </conditionalFormatting>
  <conditionalFormatting sqref="J20 J12:J18">
    <cfRule type="expression" dxfId="1236" priority="10274" stopIfTrue="1">
      <formula>AND(NE(#REF!,"#"),NE($J12,""),NOT(IFERROR(VLOOKUP($I12,INDIRECT("VariableTypes!$A$2:$D"),4,FALSE),FALSE)))</formula>
    </cfRule>
  </conditionalFormatting>
  <conditionalFormatting sqref="K20">
    <cfRule type="expression" dxfId="1235" priority="10277" stopIfTrue="1">
      <formula>AND(NE(#REF!,"#"),NE($K20,""),NOT(IFERROR(VLOOKUP($I20,INDIRECT("VariableTypes!$A$2:$E"),5,FALSE),FALSE)),OR($B20="",$D20=""))</formula>
    </cfRule>
  </conditionalFormatting>
  <conditionalFormatting sqref="K12:K18">
    <cfRule type="expression" dxfId="1234" priority="10282" stopIfTrue="1">
      <formula>AND(NE(#REF!,"#"),NE($K12,""),NOT(IFERROR(VLOOKUP($I12,INDIRECT("VariableTypes!$A$2:$E"),5,FALSE),FALSE)),OR(#REF!="",$D12=""))</formula>
    </cfRule>
  </conditionalFormatting>
  <conditionalFormatting sqref="D21:F21 C22:F22">
    <cfRule type="expression" dxfId="1233" priority="114" stopIfTrue="1">
      <formula>AND(NE(#REF!,"#"),NE(C21,""),NE(COUNTA($B21:B21),0))</formula>
    </cfRule>
  </conditionalFormatting>
  <conditionalFormatting sqref="J29:K29 J28 J21:K27">
    <cfRule type="expression" dxfId="1232" priority="117" stopIfTrue="1">
      <formula>AND(NE(#REF!,"#"),NE($J21,""),NOT(IFERROR(VLOOKUP($H21,INDIRECT("VariableTypes!$A$2:$E"),5,FALSE),FALSE)),OR($B21="",$C21=""))</formula>
    </cfRule>
  </conditionalFormatting>
  <conditionalFormatting sqref="J29:K29 J28 J21:K27">
    <cfRule type="expression" dxfId="1231" priority="120" stopIfTrue="1">
      <formula>AND(NE(#REF!,"#"),OR(IFERROR(VLOOKUP($H21,INDIRECT("VariableTypes!$A$2:$E"),5,FALSE),FALSE),AND(NE($B21,""),NE($C21,""))))</formula>
    </cfRule>
  </conditionalFormatting>
  <conditionalFormatting sqref="F29:I29">
    <cfRule type="expression" dxfId="1230" priority="113" stopIfTrue="1">
      <formula>AND(NE(#REF!,"#"),NE(F29,""),NE(COUNTA($B29:E29),0))</formula>
    </cfRule>
  </conditionalFormatting>
  <conditionalFormatting sqref="G21:G22">
    <cfRule type="expression" dxfId="1229" priority="121" stopIfTrue="1">
      <formula>AND(NE(#REF!,"#"),NE($G21,""),OR(COUNTBLANK($C21:$F21)=5,NE($B21,""),IFERROR(VLOOKUP($G21,INDIRECT("VariableTypes!A2:A"),1,FALSE),TRUE)))</formula>
    </cfRule>
  </conditionalFormatting>
  <conditionalFormatting sqref="H21:H22">
    <cfRule type="expression" dxfId="1228" priority="122" stopIfTrue="1">
      <formula>AND(NE(#REF!,"#"),NE($H21,""),NOT(IFERROR(VLOOKUP($G21,INDIRECT("VariableTypes!$A$2:$D"),4,FALSE),FALSE)))</formula>
    </cfRule>
  </conditionalFormatting>
  <conditionalFormatting sqref="I21">
    <cfRule type="expression" dxfId="1227" priority="123" stopIfTrue="1">
      <formula>AND(NE(#REF!,"#"),NE($I21,""),NOT(IFERROR(VLOOKUP($G21,INDIRECT("VariableTypes!$A$2:$E"),5,FALSE),FALSE)),OR($B21="",#REF!=""))</formula>
    </cfRule>
  </conditionalFormatting>
  <conditionalFormatting sqref="G21:G22">
    <cfRule type="expression" dxfId="1226" priority="124" stopIfTrue="1">
      <formula>AND(NE(#REF!,"#"),COUNTBLANK($C21:$F21)&lt;5,ISBLANK($B21))</formula>
    </cfRule>
  </conditionalFormatting>
  <conditionalFormatting sqref="H21:H22">
    <cfRule type="expression" dxfId="1225" priority="125" stopIfTrue="1">
      <formula>AND(NE(#REF!,"#"),IFERROR(VLOOKUP($G21,INDIRECT("VariableTypes!$A$2:$D"),4,FALSE),FALSE))</formula>
    </cfRule>
  </conditionalFormatting>
  <conditionalFormatting sqref="I21">
    <cfRule type="expression" dxfId="1224" priority="126" stopIfTrue="1">
      <formula>AND(NE(#REF!,"#"),OR(IFERROR(VLOOKUP($G21,INDIRECT("VariableTypes!$A$2:$E"),5,FALSE),FALSE),AND(NE($B21,""),NE(#REF!,""))))</formula>
    </cfRule>
  </conditionalFormatting>
  <conditionalFormatting sqref="D29">
    <cfRule type="expression" dxfId="1223" priority="127" stopIfTrue="1">
      <formula>AND(NE(#REF!,"#"),NE(D29,""),NE(COUNTA(#REF!),0))</formula>
    </cfRule>
  </conditionalFormatting>
  <conditionalFormatting sqref="I25:I27">
    <cfRule type="expression" dxfId="1222" priority="112" stopIfTrue="1">
      <formula>AND(NE(#REF!,"#"),NE(I25,""),NE(COUNTA($A25:H25),0))</formula>
    </cfRule>
  </conditionalFormatting>
  <conditionalFormatting sqref="F30:H30">
    <cfRule type="expression" dxfId="1221" priority="105" stopIfTrue="1">
      <formula>AND(NE(#REF!,"#"),NE(F30,""),NE(COUNTA($C30:E30),0))</formula>
    </cfRule>
  </conditionalFormatting>
  <conditionalFormatting sqref="J30:K30">
    <cfRule type="expression" dxfId="1220" priority="106" stopIfTrue="1">
      <formula>AND(NE(#REF!,"#"),NE($J30,""),NOT(IFERROR(VLOOKUP($H30,INDIRECT("VariableTypes!$A$2:$E"),5,FALSE),FALSE)),OR($C30="",#REF!=""))</formula>
    </cfRule>
  </conditionalFormatting>
  <conditionalFormatting sqref="J30:K30">
    <cfRule type="expression" dxfId="1219" priority="107" stopIfTrue="1">
      <formula>AND(NE(#REF!,"#"),OR(IFERROR(VLOOKUP($H30,INDIRECT("VariableTypes!$A$2:$E"),5,FALSE),FALSE),AND(NE($C30,""),NE(#REF!,""))))</formula>
    </cfRule>
  </conditionalFormatting>
  <conditionalFormatting sqref="F32 H32:I32">
    <cfRule type="expression" dxfId="1218" priority="108" stopIfTrue="1">
      <formula>AND(NE(#REF!,"#"),NE(F32,""),NE(COUNTA($D32:E32),0))</formula>
    </cfRule>
  </conditionalFormatting>
  <conditionalFormatting sqref="D32">
    <cfRule type="expression" dxfId="1217" priority="109" stopIfTrue="1">
      <formula>AND(NE(#REF!,"#"),NE(D32,""),NE(COUNTA($D32:F32),0))</formula>
    </cfRule>
  </conditionalFormatting>
  <conditionalFormatting sqref="J32:K32">
    <cfRule type="expression" dxfId="1216" priority="110" stopIfTrue="1">
      <formula>AND(NE(#REF!,"#"),NE($J32,""),NOT(IFERROR(VLOOKUP($I32,INDIRECT("VariableTypes!$A$2:$E"),5,FALSE),FALSE)),OR($D32="",#REF!=""))</formula>
    </cfRule>
  </conditionalFormatting>
  <conditionalFormatting sqref="J32:K32">
    <cfRule type="expression" dxfId="1215" priority="111" stopIfTrue="1">
      <formula>AND(NE(#REF!,"#"),OR(IFERROR(VLOOKUP($I32,INDIRECT("VariableTypes!$A$2:$E"),5,FALSE),FALSE),AND(NE($D32,""),NE(#REF!,""))))</formula>
    </cfRule>
  </conditionalFormatting>
  <conditionalFormatting sqref="F23:I24">
    <cfRule type="expression" dxfId="1214" priority="100" stopIfTrue="1">
      <formula>AND(NE(#REF!,"#"),NE(F23,""),NE(COUNTA($A23:E23),0))</formula>
    </cfRule>
  </conditionalFormatting>
  <conditionalFormatting sqref="E24">
    <cfRule type="expression" dxfId="1213" priority="101" stopIfTrue="1">
      <formula>AND(NE(#REF!,"#"),NE(E24,""),NE(COUNTA($A26:D26),0))</formula>
    </cfRule>
  </conditionalFormatting>
  <conditionalFormatting sqref="D23:D24">
    <cfRule type="expression" dxfId="1212" priority="99" stopIfTrue="1">
      <formula>AND(NE(#REF!,"#"),NE(D23,""),NE(COUNTA($A23:C23),0))</formula>
    </cfRule>
  </conditionalFormatting>
  <conditionalFormatting sqref="E23">
    <cfRule type="expression" dxfId="1211" priority="102" stopIfTrue="1">
      <formula>AND(NE(#REF!,"#"),NE(E23,""),NE(COUNTA($A25:C25),0))</formula>
    </cfRule>
  </conditionalFormatting>
  <conditionalFormatting sqref="D25">
    <cfRule type="expression" dxfId="1210" priority="103" stopIfTrue="1">
      <formula>AND(NE(#REF!,"#"),NE(D25,""),NE(COUNTA(#REF!),0))</formula>
    </cfRule>
  </conditionalFormatting>
  <conditionalFormatting sqref="D26">
    <cfRule type="expression" dxfId="1209" priority="104" stopIfTrue="1">
      <formula>AND(NE(#REF!,"#"),NE(D26,""),NE(COUNTA(#REF!),0))</formula>
    </cfRule>
  </conditionalFormatting>
  <conditionalFormatting sqref="H28:I28">
    <cfRule type="expression" dxfId="1208" priority="96" stopIfTrue="1">
      <formula>AND(NE(#REF!,"#"),NE(H28,""),NE(COUNTA($A28:G28),0))</formula>
    </cfRule>
  </conditionalFormatting>
  <conditionalFormatting sqref="H28:I28">
    <cfRule type="expression" dxfId="1207" priority="97" stopIfTrue="1">
      <formula>AND(NE(#REF!,"#"),COUNTBLANK($C28:$G28)&lt;5,ISBLANK($A28))</formula>
    </cfRule>
  </conditionalFormatting>
  <conditionalFormatting sqref="H28:I28">
    <cfRule type="expression" dxfId="1206" priority="98" stopIfTrue="1">
      <formula>AND(NE(#REF!,"#"),NE($H28,""),OR(COUNTBLANK($C28:$G28)=5,NE($A28,""),IFERROR(VLOOKUP($H28,INDIRECT("VariableTypes!A2:A"),1,FALSE),TRUE)))</formula>
    </cfRule>
  </conditionalFormatting>
  <conditionalFormatting sqref="G28">
    <cfRule type="expression" dxfId="1205" priority="93" stopIfTrue="1">
      <formula>AND(NE(#REF!,"#"),NE(G28,""),NE(COUNTA($C28:F28),0))</formula>
    </cfRule>
  </conditionalFormatting>
  <conditionalFormatting sqref="G28">
    <cfRule type="expression" dxfId="1204" priority="94" stopIfTrue="1">
      <formula>AND(NE(#REF!,"#"),COUNTBLANK($C28:$F28)&lt;5,ISBLANK(#REF!))</formula>
    </cfRule>
  </conditionalFormatting>
  <conditionalFormatting sqref="G28">
    <cfRule type="expression" dxfId="1203" priority="95" stopIfTrue="1">
      <formula>AND(NE(#REF!,"#"),NE($G28,""),OR(COUNTBLANK($C28:$F28)=5,NE(#REF!,""),IFERROR(VLOOKUP($G28,INDIRECT("VariableTypes!A2:A"),1,FALSE),TRUE)))</formula>
    </cfRule>
  </conditionalFormatting>
  <conditionalFormatting sqref="C28:F28 E29">
    <cfRule type="expression" dxfId="1202" priority="92" stopIfTrue="1">
      <formula>AND(NE(#REF!,"#"),NE(C28,""),NE(COUNTA(#REF!),0))</formula>
    </cfRule>
  </conditionalFormatting>
  <conditionalFormatting sqref="H25">
    <cfRule type="expression" dxfId="1201" priority="128" stopIfTrue="1">
      <formula>AND(NE(#REF!,"#"),NE(H25,""),NE(COUNTA($A25:F25),0))</formula>
    </cfRule>
  </conditionalFormatting>
  <conditionalFormatting sqref="E26:E27">
    <cfRule type="expression" dxfId="1200" priority="129" stopIfTrue="1">
      <formula>AND(NE(#REF!,"#"),NE(E26,""),NE(COUNTA($A26:E26),0))</formula>
    </cfRule>
  </conditionalFormatting>
  <conditionalFormatting sqref="G25:G27 H26:H27">
    <cfRule type="expression" dxfId="1199" priority="132" stopIfTrue="1">
      <formula>AND(NE(#REF!,"#"),NE(G25,""),NE(COUNTA($A25:D25),0))</formula>
    </cfRule>
  </conditionalFormatting>
  <conditionalFormatting sqref="D27">
    <cfRule type="expression" dxfId="1198" priority="91" stopIfTrue="1">
      <formula>AND(NE(#REF!,"#"),NE(D27,""),NE(COUNTA(#REF!),0))</formula>
    </cfRule>
  </conditionalFormatting>
  <conditionalFormatting sqref="A36:A38">
    <cfRule type="cellIs" dxfId="1197" priority="86" stopIfTrue="1" operator="equal">
      <formula>"include_in_docs"</formula>
    </cfRule>
  </conditionalFormatting>
  <conditionalFormatting sqref="J19">
    <cfRule type="expression" dxfId="1196" priority="11623" stopIfTrue="1">
      <formula>AND(NE(#REF!,"#"),IFERROR(VLOOKUP(#REF!,INDIRECT("VariableTypes!$A$2:$D"),4,FALSE),FALSE))</formula>
    </cfRule>
  </conditionalFormatting>
  <conditionalFormatting sqref="K19">
    <cfRule type="expression" dxfId="1195" priority="11626" stopIfTrue="1">
      <formula>AND(NE(#REF!,"#"),OR(IFERROR(VLOOKUP(#REF!,INDIRECT("VariableTypes!$A$2:$E"),5,FALSE),FALSE),AND(NE(#REF!,""),NE($D19,""))))</formula>
    </cfRule>
  </conditionalFormatting>
  <conditionalFormatting sqref="J19">
    <cfRule type="expression" dxfId="1194" priority="11631" stopIfTrue="1">
      <formula>AND(NE(#REF!,"#"),NE($J19,""),NOT(IFERROR(VLOOKUP(#REF!,INDIRECT("VariableTypes!$A$2:$D"),4,FALSE),FALSE)))</formula>
    </cfRule>
  </conditionalFormatting>
  <conditionalFormatting sqref="K19">
    <cfRule type="expression" dxfId="1193" priority="11634" stopIfTrue="1">
      <formula>AND(NE(#REF!,"#"),NE($K19,""),NOT(IFERROR(VLOOKUP(#REF!,INDIRECT("VariableTypes!$A$2:$E"),5,FALSE),FALSE)),OR(#REF!="",$D19=""))</formula>
    </cfRule>
  </conditionalFormatting>
  <conditionalFormatting sqref="G19">
    <cfRule type="expression" dxfId="1192" priority="11642" stopIfTrue="1">
      <formula>AND(NE(#REF!,"#"),NE(G19,""),NE(COUNTA(#REF!),0))</formula>
    </cfRule>
  </conditionalFormatting>
  <conditionalFormatting sqref="G12:I18">
    <cfRule type="expression" dxfId="1191" priority="83" stopIfTrue="1">
      <formula>AND(NE(#REF!,"#"),NE(G12,""),NE(COUNTA($C12:F12),0))</formula>
    </cfRule>
  </conditionalFormatting>
  <conditionalFormatting sqref="D35:G35">
    <cfRule type="expression" dxfId="1190" priority="76" stopIfTrue="1">
      <formula>AND(NE(#REF!,"#"),NE(D35,""),NE(COUNTA($B35:C35),0))</formula>
    </cfRule>
  </conditionalFormatting>
  <conditionalFormatting sqref="H35">
    <cfRule type="expression" dxfId="1189" priority="77" stopIfTrue="1">
      <formula>AND(NE(#REF!,"#"),NE($H35,""),OR(COUNTBLANK($C35:$G35)=5,NE($B35,""),IFERROR(VLOOKUP($H35,INDIRECT("VariableTypes!A2:A"),1,FALSE),TRUE)))</formula>
    </cfRule>
  </conditionalFormatting>
  <conditionalFormatting sqref="I35">
    <cfRule type="expression" dxfId="1188" priority="78" stopIfTrue="1">
      <formula>AND(NE(#REF!,"#"),NE($I35,""),NOT(IFERROR(VLOOKUP($H35,INDIRECT("VariableTypes!$A$2:$D"),4,FALSE),FALSE)))</formula>
    </cfRule>
  </conditionalFormatting>
  <conditionalFormatting sqref="J35:K35">
    <cfRule type="expression" dxfId="1187" priority="79" stopIfTrue="1">
      <formula>AND(NE(#REF!,"#"),NE($J35,""),NOT(IFERROR(VLOOKUP($H35,INDIRECT("VariableTypes!$A$2:$E"),5,FALSE),FALSE)),OR($B35="",$C35=""))</formula>
    </cfRule>
  </conditionalFormatting>
  <conditionalFormatting sqref="H35">
    <cfRule type="expression" dxfId="1186" priority="80" stopIfTrue="1">
      <formula>AND(NE(#REF!,"#"),COUNTBLANK($C35:$G35)&lt;5,ISBLANK($B35))</formula>
    </cfRule>
  </conditionalFormatting>
  <conditionalFormatting sqref="I35">
    <cfRule type="expression" dxfId="1185" priority="81" stopIfTrue="1">
      <formula>AND(NE(#REF!,"#"),IFERROR(VLOOKUP($H35,INDIRECT("VariableTypes!$A$2:$D"),4,FALSE),FALSE))</formula>
    </cfRule>
  </conditionalFormatting>
  <conditionalFormatting sqref="J35:K35">
    <cfRule type="expression" dxfId="1184" priority="82" stopIfTrue="1">
      <formula>AND(NE(#REF!,"#"),OR(IFERROR(VLOOKUP($H35,INDIRECT("VariableTypes!$A$2:$E"),5,FALSE),FALSE),AND(NE($B35,""),NE($C35,""))))</formula>
    </cfRule>
  </conditionalFormatting>
  <conditionalFormatting sqref="J33:K34">
    <cfRule type="expression" dxfId="1183" priority="74" stopIfTrue="1">
      <formula>AND(NE(#REF!,"#"),NE($J33,""),NOT(IFERROR(VLOOKUP($I33,INDIRECT("VariableTypes!$A$2:$E"),5,FALSE),FALSE)),OR($D33="",#REF!=""))</formula>
    </cfRule>
  </conditionalFormatting>
  <conditionalFormatting sqref="J33:K34">
    <cfRule type="expression" dxfId="1182" priority="75" stopIfTrue="1">
      <formula>AND(NE(#REF!,"#"),OR(IFERROR(VLOOKUP($I33,INDIRECT("VariableTypes!$A$2:$E"),5,FALSE),FALSE),AND(NE($D33,""),NE(#REF!,""))))</formula>
    </cfRule>
  </conditionalFormatting>
  <conditionalFormatting sqref="L36">
    <cfRule type="expression" dxfId="1181" priority="70" stopIfTrue="1">
      <formula>AND(NE(#REF!,"#"),NE(L36,""),NE(COUNTA($C36:H36),0))</formula>
    </cfRule>
  </conditionalFormatting>
  <conditionalFormatting sqref="L36">
    <cfRule type="expression" dxfId="1180" priority="71" stopIfTrue="1">
      <formula>AND(NE(#REF!,"#"),COUNTBLANK($C36:$F36)&lt;5,ISBLANK(#REF!))</formula>
    </cfRule>
  </conditionalFormatting>
  <conditionalFormatting sqref="L36">
    <cfRule type="expression" dxfId="1179" priority="72" stopIfTrue="1">
      <formula>AND(NE(#REF!,"#"),NE($G36,""),OR(COUNTBLANK($C36:$F36)=5,NE(#REF!,""),IFERROR(VLOOKUP($G36,INDIRECT("VariableTypes!A2:A"),1,FALSE),TRUE)))</formula>
    </cfRule>
  </conditionalFormatting>
  <conditionalFormatting sqref="D36:G36">
    <cfRule type="expression" dxfId="1178" priority="73" stopIfTrue="1">
      <formula>AND(NE(#REF!,"#"),NE(D36,""),NE(COUNTA($C36:C36),0))</formula>
    </cfRule>
  </conditionalFormatting>
  <conditionalFormatting sqref="D9">
    <cfRule type="expression" dxfId="1177" priority="27" stopIfTrue="1">
      <formula>AND(NE(#REF!,"#"),NE(D9,""),NE(COUNTA(D9:$XFD9),0))</formula>
    </cfRule>
  </conditionalFormatting>
  <conditionalFormatting sqref="F11:H11">
    <cfRule type="expression" dxfId="1176" priority="28" stopIfTrue="1">
      <formula>AND(NE(#REF!,"#"),NE(F11,""),NE(COUNTA($D11:E11),0))</formula>
    </cfRule>
  </conditionalFormatting>
  <conditionalFormatting sqref="F9:I9">
    <cfRule type="expression" dxfId="1175" priority="29" stopIfTrue="1">
      <formula>AND(NE(#REF!,"#"),NE(F9,""),NE(COUNTA($E9:E9),0))</formula>
    </cfRule>
  </conditionalFormatting>
  <conditionalFormatting sqref="E10">
    <cfRule type="expression" dxfId="1174" priority="30" stopIfTrue="1">
      <formula>AND(NE(#REF!,"#"),NE(E10,""),NE(COUNTA($D11:D11),0))</formula>
    </cfRule>
  </conditionalFormatting>
  <conditionalFormatting sqref="I11">
    <cfRule type="expression" dxfId="1173" priority="26" stopIfTrue="1">
      <formula>AND(NE(#REF!,"#"),NE(I11,""),NE(COUNTA($C11:H11),0))</formula>
    </cfRule>
  </conditionalFormatting>
  <conditionalFormatting sqref="D3:G3 E8:G8">
    <cfRule type="expression" dxfId="1172" priority="10" stopIfTrue="1">
      <formula>AND(NE(#REF!,"#"),NE(D3,""),NE(COUNTA($B3:C3),0))</formula>
    </cfRule>
  </conditionalFormatting>
  <conditionalFormatting sqref="H3 H5 H8">
    <cfRule type="expression" dxfId="1171" priority="11" stopIfTrue="1">
      <formula>AND(NE(#REF!,"#"),NE($H3,""),OR(COUNTBLANK($C3:$G3)=5,NE($B3,""),IFERROR(VLOOKUP($H3,INDIRECT("VariableTypes!A2:A"),1,FALSE),TRUE)))</formula>
    </cfRule>
  </conditionalFormatting>
  <conditionalFormatting sqref="I3:I5 I8">
    <cfRule type="expression" dxfId="1170" priority="12" stopIfTrue="1">
      <formula>AND(NE(#REF!,"#"),NE($I3,""),NOT(IFERROR(VLOOKUP($H3,INDIRECT("VariableTypes!$A$2:$D"),4,FALSE),FALSE)))</formula>
    </cfRule>
  </conditionalFormatting>
  <conditionalFormatting sqref="J3:K3 J5:K5 J8:K8">
    <cfRule type="expression" dxfId="1169" priority="13" stopIfTrue="1">
      <formula>AND(NE(#REF!,"#"),NE($J3,""),NOT(IFERROR(VLOOKUP($H3,INDIRECT("VariableTypes!$A$2:$E"),5,FALSE),FALSE)),OR($B3="",$C3=""))</formula>
    </cfRule>
  </conditionalFormatting>
  <conditionalFormatting sqref="H3 H5 H8">
    <cfRule type="expression" dxfId="1168" priority="14" stopIfTrue="1">
      <formula>AND(NE(#REF!,"#"),COUNTBLANK($C3:$G3)&lt;5,ISBLANK($B3))</formula>
    </cfRule>
  </conditionalFormatting>
  <conditionalFormatting sqref="I3:I5 I8">
    <cfRule type="expression" dxfId="1167" priority="15" stopIfTrue="1">
      <formula>AND(NE(#REF!,"#"),IFERROR(VLOOKUP($H3,INDIRECT("VariableTypes!$A$2:$D"),4,FALSE),FALSE))</formula>
    </cfRule>
  </conditionalFormatting>
  <conditionalFormatting sqref="J3:K3 J5:K5 J8:K8">
    <cfRule type="expression" dxfId="1166" priority="16" stopIfTrue="1">
      <formula>AND(NE(#REF!,"#"),OR(IFERROR(VLOOKUP($H3,INDIRECT("VariableTypes!$A$2:$E"),5,FALSE),FALSE),AND(NE($B3,""),NE($C3,""))))</formula>
    </cfRule>
  </conditionalFormatting>
  <conditionalFormatting sqref="H6">
    <cfRule type="expression" dxfId="1165" priority="9" stopIfTrue="1">
      <formula>AND(NE(#REF!,"#"),COUNTBLANK($C6:$G6)&lt;5,ISBLANK($B6))</formula>
    </cfRule>
  </conditionalFormatting>
  <conditionalFormatting sqref="H6">
    <cfRule type="expression" dxfId="1164" priority="6" stopIfTrue="1">
      <formula>AND(NE(#REF!,"#"),NE($H6,""),OR(COUNTBLANK($C6:$G6)=5,NE($B6,""),IFERROR(VLOOKUP($H6,INDIRECT("VariableTypes!A2:A"),1,FALSE),TRUE)))</formula>
    </cfRule>
  </conditionalFormatting>
  <conditionalFormatting sqref="I6:L6">
    <cfRule type="expression" dxfId="1163" priority="7" stopIfTrue="1">
      <formula>AND(NE(#REF!,"#"),NE($I6,""),NOT(IFERROR(VLOOKUP($H6,INDIRECT("VariableTypes!$A$2:$D"),4,FALSE),FALSE)))</formula>
    </cfRule>
  </conditionalFormatting>
  <conditionalFormatting sqref="I6:L6">
    <cfRule type="expression" dxfId="1162" priority="8" stopIfTrue="1">
      <formula>AND(NE(#REF!,"#"),IFERROR(VLOOKUP($H6,INDIRECT("VariableTypes!$A$2:$D"),4,FALSE),FALSE))</formula>
    </cfRule>
  </conditionalFormatting>
  <conditionalFormatting sqref="D6:G6">
    <cfRule type="expression" dxfId="1161" priority="3" stopIfTrue="1">
      <formula>AND(NE(#REF!,"#"),NE(D6,""),NE(COUNTA($A6:C6),0))</formula>
    </cfRule>
  </conditionalFormatting>
  <conditionalFormatting sqref="G6">
    <cfRule type="expression" dxfId="1160" priority="4" stopIfTrue="1">
      <formula>AND(NE(#REF!,"#"),COUNTBLANK($C6:$F6)&lt;5,ISBLANK($A6))</formula>
    </cfRule>
  </conditionalFormatting>
  <conditionalFormatting sqref="G6">
    <cfRule type="expression" dxfId="1159" priority="5" stopIfTrue="1">
      <formula>AND(NE(#REF!,"#"),NE($G6,""),OR(COUNTBLANK($C6:$F6)=5,NE($A6,""),IFERROR(VLOOKUP($G6,INDIRECT("VariableTypes!A2:A"),1,FALSE),TRUE)))</formula>
    </cfRule>
  </conditionalFormatting>
  <conditionalFormatting sqref="J7:K7">
    <cfRule type="expression" dxfId="1158" priority="17" stopIfTrue="1">
      <formula>AND(NE(#REF!,"#"),NE($J7,""),NOT(IFERROR(VLOOKUP($H7,INDIRECT("VariableTypes!$A$2:$E"),5,FALSE),FALSE)),OR($B7="",#REF!=""))</formula>
    </cfRule>
  </conditionalFormatting>
  <conditionalFormatting sqref="J7:K7">
    <cfRule type="expression" dxfId="1157" priority="18" stopIfTrue="1">
      <formula>AND(NE(#REF!,"#"),OR(IFERROR(VLOOKUP($H7,INDIRECT("VariableTypes!$A$2:$E"),5,FALSE),FALSE),AND(NE($B7,""),NE(#REF!,""))))</formula>
    </cfRule>
  </conditionalFormatting>
  <conditionalFormatting sqref="F4:G5">
    <cfRule type="expression" dxfId="1156" priority="19" stopIfTrue="1">
      <formula>AND(NE(#REF!,"#"),NE(F4,""),NE(COUNTA($C4:E4),0))</formula>
    </cfRule>
  </conditionalFormatting>
  <conditionalFormatting sqref="H4">
    <cfRule type="expression" dxfId="1155" priority="20" stopIfTrue="1">
      <formula>AND(NE(#REF!,"#"),NE($H4,""),OR(COUNTBLANK($C4:$G4)=5,NE($C4,""),IFERROR(VLOOKUP($H4,INDIRECT("VariableTypes!A2:A"),1,FALSE),TRUE)))</formula>
    </cfRule>
  </conditionalFormatting>
  <conditionalFormatting sqref="J4:K4">
    <cfRule type="expression" dxfId="1154" priority="21" stopIfTrue="1">
      <formula>AND(NE(#REF!,"#"),NE($J4,""),NOT(IFERROR(VLOOKUP($H4,INDIRECT("VariableTypes!$A$2:$E"),5,FALSE),FALSE)),OR($C4="",#REF!=""))</formula>
    </cfRule>
  </conditionalFormatting>
  <conditionalFormatting sqref="H4">
    <cfRule type="expression" dxfId="1153" priority="22" stopIfTrue="1">
      <formula>AND(NE(#REF!,"#"),COUNTBLANK($C4:$G4)&lt;5,ISBLANK($C4))</formula>
    </cfRule>
  </conditionalFormatting>
  <conditionalFormatting sqref="J4:K4">
    <cfRule type="expression" dxfId="1152" priority="23" stopIfTrue="1">
      <formula>AND(NE(#REF!,"#"),OR(IFERROR(VLOOKUP($H4,INDIRECT("VariableTypes!$A$2:$E"),5,FALSE),FALSE),AND(NE($C4,""),NE(#REF!,""))))</formula>
    </cfRule>
  </conditionalFormatting>
  <conditionalFormatting sqref="D4:E5">
    <cfRule type="expression" dxfId="1151" priority="24" stopIfTrue="1">
      <formula>AND(NE(#REF!,"#"),NE(D4,""),NE(COUNTA($C4:C4),0))</formula>
    </cfRule>
  </conditionalFormatting>
  <conditionalFormatting sqref="D8">
    <cfRule type="expression" dxfId="1150" priority="25" stopIfTrue="1">
      <formula>AND(NE(#REF!,"#"),NE(D8,""),NE(COUNTA(#REF!),0))</formula>
    </cfRule>
  </conditionalFormatting>
  <conditionalFormatting sqref="J31:K31">
    <cfRule type="expression" dxfId="1149" priority="1" stopIfTrue="1">
      <formula>AND(NE(#REF!,"#"),NE($J31,""),NOT(IFERROR(VLOOKUP($H31,INDIRECT("VariableTypes!$A$2:$E"),5,FALSE),FALSE)),OR(#REF!="",#REF!=""))</formula>
    </cfRule>
  </conditionalFormatting>
  <conditionalFormatting sqref="J31:K31">
    <cfRule type="expression" dxfId="1148" priority="2" stopIfTrue="1">
      <formula>AND(NE(#REF!,"#"),OR(IFERROR(VLOOKUP($H31,INDIRECT("VariableTypes!$A$2:$E"),5,FALSE),FALSE),AND(NE(#REF!,""),NE(#REF!,""))))</formula>
    </cfRule>
  </conditionalFormatting>
  <dataValidations count="7">
    <dataValidation type="list" allowBlank="1" showInputMessage="1" showErrorMessage="1" sqref="B7:C7 C26 C23:C24 C31" xr:uid="{48B78BBA-8242-450B-884F-129FF40AEA90}">
      <formula1>Yesnolist</formula1>
    </dataValidation>
    <dataValidation type="list" allowBlank="1" showInputMessage="1" showErrorMessage="1" sqref="D25 D27" xr:uid="{E377424E-7F97-4BCF-B218-1BC76D058E79}">
      <formula1>Schemes</formula1>
    </dataValidation>
    <dataValidation type="list" allowBlank="1" showInputMessage="1" showErrorMessage="1" sqref="C27" xr:uid="{DAFB4958-CE29-45CB-88DB-48B1B1ED688C}">
      <formula1>"&lt;select&gt;,Yes,No"</formula1>
    </dataValidation>
    <dataValidation type="decimal" operator="greaterThanOrEqual" allowBlank="1" showInputMessage="1" showErrorMessage="1" error="Enter a value greater than or equal to 0. " promptTitle="Mandatory scored metric" prompt="A value must be provided for this metric to complete the indicator. _x000a_This metric is also scored." sqref="G19" xr:uid="{605C4571-8495-4BE2-AF2A-3640E13A1912}">
      <formula1>0</formula1>
    </dataValidation>
    <dataValidation type="whole" operator="greaterThan" allowBlank="1" showInputMessage="1" showErrorMessage="1" error="Value must be a year beyond 2019." promptTitle="Enter year" prompt="Enter the year for which the target is set. The year should be any time after 2019. " sqref="I11" xr:uid="{0FA4499A-9A3B-4675-8F33-4F5501F1E4E9}">
      <formula1>2019</formula1>
    </dataValidation>
    <dataValidation type="decimal" operator="greaterThanOrEqual" allowBlank="1" showInputMessage="1" showErrorMessage="1" error="Enter a value greater than or equal to 0. " sqref="G12:I18" xr:uid="{8E493FDF-2C28-4CA6-90BB-BF95D8A1237C}">
      <formula1>0</formula1>
    </dataValidation>
    <dataValidation type="decimal" operator="greaterThanOrEqual" allowBlank="1" showInputMessage="1" showErrorMessage="1" promptTitle="Scored metric" prompt="This metric is scored." sqref="H19:I19" xr:uid="{43E3576C-FBE6-4B97-BD0D-E3AA8B964521}">
      <formula1>0</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FF00"/>
    <outlinePr summaryBelow="0" summaryRight="0"/>
  </sheetPr>
  <dimension ref="A1:Q103"/>
  <sheetViews>
    <sheetView showGridLines="0" topLeftCell="B1" zoomScaleNormal="100" workbookViewId="0">
      <pane ySplit="2" topLeftCell="A3" activePane="bottomLeft" state="frozen"/>
      <selection pane="bottomLeft" activeCell="B1" sqref="B1"/>
    </sheetView>
  </sheetViews>
  <sheetFormatPr defaultColWidth="0" defaultRowHeight="15" customHeight="1" zeroHeight="1"/>
  <cols>
    <col min="1" max="1" width="8" style="126" hidden="1" customWidth="1"/>
    <col min="2" max="2" width="8.09765625" customWidth="1"/>
    <col min="3" max="3" width="8.09765625" style="281" customWidth="1"/>
    <col min="4" max="4" width="36" customWidth="1"/>
    <col min="5" max="5" width="18" customWidth="1"/>
    <col min="6" max="9" width="15.59765625" customWidth="1"/>
    <col min="10" max="10" width="8.09765625" customWidth="1"/>
    <col min="11" max="11" width="8.09765625" style="154" customWidth="1"/>
    <col min="12" max="12" width="12.59765625" bestFit="1" customWidth="1"/>
    <col min="13" max="13" width="2.19921875" customWidth="1"/>
    <col min="14" max="17" width="0" hidden="1" customWidth="1"/>
    <col min="18"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515</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984</v>
      </c>
      <c r="B6" s="282" t="s">
        <v>517</v>
      </c>
      <c r="C6" s="235" t="s">
        <v>946</v>
      </c>
      <c r="D6" s="233"/>
      <c r="E6" s="233"/>
      <c r="F6" s="233"/>
      <c r="G6" s="233"/>
      <c r="H6" s="232"/>
      <c r="I6" s="232"/>
      <c r="J6" s="232"/>
      <c r="K6" s="232"/>
      <c r="L6" s="232"/>
    </row>
    <row r="7" spans="1:13" s="281" customFormat="1" ht="16.2">
      <c r="A7" s="265"/>
      <c r="B7" s="307" t="s">
        <v>934</v>
      </c>
      <c r="C7" s="237" t="s">
        <v>947</v>
      </c>
      <c r="J7" s="30"/>
      <c r="K7" s="30"/>
    </row>
    <row r="8" spans="1:13" s="281" customFormat="1" ht="16.8" thickBot="1">
      <c r="B8" s="17"/>
      <c r="C8" s="306"/>
      <c r="D8" s="222"/>
      <c r="H8" s="20"/>
      <c r="J8" s="30"/>
      <c r="K8" s="30"/>
    </row>
    <row r="9" spans="1:13" s="281" customFormat="1" ht="16.8" thickTop="1">
      <c r="D9" s="285" t="s">
        <v>525</v>
      </c>
      <c r="E9" s="240"/>
      <c r="F9" s="240"/>
      <c r="G9" s="240"/>
      <c r="H9" s="240"/>
      <c r="I9" s="240"/>
      <c r="J9" s="130"/>
      <c r="K9" s="130"/>
      <c r="L9" s="130"/>
    </row>
    <row r="10" spans="1:13" s="281" customFormat="1" ht="30">
      <c r="D10" s="535" t="s">
        <v>383</v>
      </c>
      <c r="E10" s="520" t="s">
        <v>385</v>
      </c>
      <c r="F10" s="287" t="s">
        <v>379</v>
      </c>
      <c r="G10" s="287" t="s">
        <v>380</v>
      </c>
      <c r="H10" s="287" t="s">
        <v>381</v>
      </c>
      <c r="I10" s="288" t="s">
        <v>382</v>
      </c>
      <c r="J10" s="130"/>
      <c r="K10" s="130"/>
      <c r="L10" s="130"/>
    </row>
    <row r="11" spans="1:13" s="281" customFormat="1" ht="16.8" thickBot="1">
      <c r="D11" s="536"/>
      <c r="E11" s="538"/>
      <c r="F11" s="289">
        <v>2018</v>
      </c>
      <c r="G11" s="289">
        <v>2019</v>
      </c>
      <c r="H11" s="289">
        <v>2019</v>
      </c>
      <c r="I11" s="290" t="s">
        <v>386</v>
      </c>
      <c r="J11" s="130"/>
      <c r="K11" s="130"/>
      <c r="L11" s="130"/>
    </row>
    <row r="12" spans="1:13" ht="16.8" customHeight="1" thickTop="1" thickBot="1">
      <c r="D12" s="294" t="s">
        <v>529</v>
      </c>
      <c r="E12" s="294" t="s">
        <v>530</v>
      </c>
      <c r="F12" s="321" t="s">
        <v>972</v>
      </c>
      <c r="G12" s="417"/>
      <c r="H12" s="418"/>
      <c r="I12" s="418"/>
      <c r="J12" s="229"/>
      <c r="K12" s="229"/>
    </row>
    <row r="13" spans="1:13" ht="16.8" customHeight="1" thickTop="1" thickBot="1">
      <c r="D13" s="294" t="s">
        <v>532</v>
      </c>
      <c r="E13" s="294" t="s">
        <v>530</v>
      </c>
      <c r="F13" s="321" t="s">
        <v>972</v>
      </c>
      <c r="G13" s="417"/>
      <c r="H13" s="418"/>
      <c r="I13" s="418"/>
      <c r="J13" s="229"/>
      <c r="K13" s="229"/>
    </row>
    <row r="14" spans="1:13" ht="16.8" customHeight="1" thickTop="1" thickBot="1">
      <c r="D14" s="294" t="s">
        <v>534</v>
      </c>
      <c r="E14" s="294" t="s">
        <v>530</v>
      </c>
      <c r="F14" s="321" t="s">
        <v>972</v>
      </c>
      <c r="G14" s="417"/>
      <c r="H14" s="418"/>
      <c r="I14" s="418"/>
      <c r="J14" s="229"/>
      <c r="K14" s="229"/>
    </row>
    <row r="15" spans="1:13" ht="16.8" customHeight="1" thickTop="1" thickBot="1">
      <c r="D15" s="294" t="s">
        <v>535</v>
      </c>
      <c r="E15" s="294" t="s">
        <v>530</v>
      </c>
      <c r="F15" s="321" t="s">
        <v>972</v>
      </c>
      <c r="G15" s="417"/>
      <c r="H15" s="418"/>
      <c r="I15" s="418"/>
      <c r="J15" s="229"/>
      <c r="K15" s="229"/>
    </row>
    <row r="16" spans="1:13" ht="16.8" customHeight="1" thickTop="1" thickBot="1">
      <c r="D16" s="294" t="s">
        <v>537</v>
      </c>
      <c r="E16" s="294" t="s">
        <v>530</v>
      </c>
      <c r="F16" s="321" t="s">
        <v>405</v>
      </c>
      <c r="G16" s="417"/>
      <c r="H16" s="418"/>
      <c r="I16" s="418"/>
      <c r="J16" s="229"/>
      <c r="K16" s="229"/>
    </row>
    <row r="17" spans="2:13" ht="16.8" customHeight="1" thickTop="1" thickBot="1">
      <c r="D17" s="294" t="s">
        <v>540</v>
      </c>
      <c r="E17" s="294" t="s">
        <v>530</v>
      </c>
      <c r="F17" s="321" t="s">
        <v>405</v>
      </c>
      <c r="G17" s="417"/>
      <c r="H17" s="418"/>
      <c r="I17" s="418"/>
      <c r="J17" s="229"/>
      <c r="K17" s="229"/>
    </row>
    <row r="18" spans="2:13" ht="16.8" customHeight="1" thickTop="1" thickBot="1">
      <c r="D18" s="294" t="s">
        <v>542</v>
      </c>
      <c r="E18" s="294" t="s">
        <v>530</v>
      </c>
      <c r="F18" s="321" t="s">
        <v>972</v>
      </c>
      <c r="G18" s="417"/>
      <c r="H18" s="418"/>
      <c r="I18" s="418"/>
      <c r="J18" s="229"/>
      <c r="K18" s="229"/>
    </row>
    <row r="19" spans="2:13" ht="16.8" customHeight="1" thickTop="1">
      <c r="D19" s="298" t="s">
        <v>544</v>
      </c>
      <c r="E19" s="298" t="s">
        <v>530</v>
      </c>
      <c r="F19" s="299" t="s">
        <v>972</v>
      </c>
      <c r="G19" s="427">
        <f>SUM(G12:G18)</f>
        <v>0</v>
      </c>
      <c r="H19" s="428"/>
      <c r="I19" s="428"/>
      <c r="J19" s="229"/>
      <c r="K19" s="229"/>
    </row>
    <row r="20" spans="2:13" ht="16.8" customHeight="1" thickBot="1">
      <c r="D20" s="294" t="s">
        <v>547</v>
      </c>
      <c r="E20" s="294" t="s">
        <v>409</v>
      </c>
      <c r="F20" s="296" t="s">
        <v>405</v>
      </c>
      <c r="G20" s="467" t="str">
        <f>IFERROR(G18/G19,"0%")</f>
        <v>0%</v>
      </c>
      <c r="H20" s="466"/>
      <c r="I20" s="466"/>
      <c r="J20" s="229"/>
      <c r="K20" s="229"/>
    </row>
    <row r="21" spans="2:13" ht="16.8" customHeight="1" thickTop="1" thickBot="1">
      <c r="D21" s="294" t="s">
        <v>549</v>
      </c>
      <c r="E21" s="294" t="s">
        <v>530</v>
      </c>
      <c r="F21" s="321" t="s">
        <v>972</v>
      </c>
      <c r="G21" s="417"/>
      <c r="H21" s="418"/>
      <c r="I21" s="418"/>
      <c r="J21" s="229"/>
      <c r="K21" s="229"/>
    </row>
    <row r="22" spans="2:13" s="142" customFormat="1" ht="16.8" thickTop="1" thickBot="1">
      <c r="C22" s="281"/>
      <c r="D22" s="8"/>
      <c r="E22" s="229"/>
      <c r="F22" s="229"/>
      <c r="G22" s="229"/>
      <c r="H22" s="229"/>
      <c r="I22" s="20"/>
      <c r="J22" s="229"/>
      <c r="K22" s="229"/>
    </row>
    <row r="23" spans="2:13" ht="15.6" customHeight="1" thickTop="1">
      <c r="D23" s="285" t="s">
        <v>551</v>
      </c>
      <c r="E23" s="240"/>
      <c r="F23" s="240"/>
      <c r="G23" s="240"/>
      <c r="H23" s="240"/>
      <c r="I23" s="240"/>
      <c r="J23" s="229"/>
      <c r="K23" s="229"/>
    </row>
    <row r="24" spans="2:13" ht="31.2" customHeight="1">
      <c r="D24" s="535" t="s">
        <v>383</v>
      </c>
      <c r="E24" s="520" t="s">
        <v>385</v>
      </c>
      <c r="F24" s="287" t="s">
        <v>379</v>
      </c>
      <c r="G24" s="287" t="s">
        <v>380</v>
      </c>
      <c r="H24" s="287" t="s">
        <v>381</v>
      </c>
      <c r="I24" s="288" t="s">
        <v>382</v>
      </c>
      <c r="J24" s="229"/>
      <c r="K24" s="229"/>
    </row>
    <row r="25" spans="2:13" ht="15.6" customHeight="1">
      <c r="D25" s="536"/>
      <c r="E25" s="538"/>
      <c r="F25" s="289">
        <v>2018</v>
      </c>
      <c r="G25" s="289">
        <v>2019</v>
      </c>
      <c r="H25" s="289">
        <v>2019</v>
      </c>
      <c r="I25" s="290" t="s">
        <v>386</v>
      </c>
      <c r="J25" s="229"/>
      <c r="K25" s="229"/>
    </row>
    <row r="26" spans="2:13" ht="16.2" customHeight="1">
      <c r="D26" s="294" t="s">
        <v>556</v>
      </c>
      <c r="E26" s="294" t="str">
        <f>_xlfn.TEXTJOIN("/",TRUE,"ML",Currency)</f>
        <v>ML/&lt;Currency&gt;</v>
      </c>
      <c r="F26" s="296" t="s">
        <v>972</v>
      </c>
      <c r="G26" s="432" t="str">
        <f>IFERROR(Water_Withdr/GAV,"calculated")</f>
        <v>calculated</v>
      </c>
      <c r="H26" s="433"/>
      <c r="I26" s="433"/>
      <c r="J26" s="229"/>
      <c r="K26" s="229"/>
    </row>
    <row r="27" spans="2:13" ht="16.2" customHeight="1">
      <c r="D27" s="294" t="s">
        <v>558</v>
      </c>
      <c r="E27" s="294" t="str">
        <f>_xlfn.TEXTJOIN("/",TRUE,"ML",Currency)</f>
        <v>ML/&lt;Currency&gt;</v>
      </c>
      <c r="F27" s="296" t="s">
        <v>972</v>
      </c>
      <c r="G27" s="432" t="str">
        <f>IFERROR(Water_Withdr/Revenue,"calculated")</f>
        <v>calculated</v>
      </c>
      <c r="H27" s="433"/>
      <c r="I27" s="433"/>
      <c r="J27" s="229"/>
      <c r="K27" s="229"/>
    </row>
    <row r="28" spans="2:13" ht="16.2" customHeight="1">
      <c r="D28" s="294" t="s">
        <v>559</v>
      </c>
      <c r="E28" s="294" t="str">
        <f>_xlfn.TEXTJOIN("/",TRUE,"ML","Sector-specific")</f>
        <v>ML/Sector-specific</v>
      </c>
      <c r="F28" s="296" t="s">
        <v>972</v>
      </c>
      <c r="G28" s="432" t="str">
        <f>IFERROR(Water_Withdr/Output,"calculated")</f>
        <v>calculated</v>
      </c>
      <c r="H28" s="433"/>
      <c r="I28" s="433"/>
      <c r="J28" s="229"/>
      <c r="K28" s="229"/>
    </row>
    <row r="29" spans="2:13" ht="15.6">
      <c r="D29" s="2"/>
      <c r="E29" s="229"/>
      <c r="F29" s="229"/>
      <c r="G29" s="229"/>
      <c r="H29" s="229"/>
      <c r="I29" s="229"/>
      <c r="J29" s="229"/>
      <c r="K29" s="229"/>
    </row>
    <row r="30" spans="2:13" s="281" customFormat="1" ht="16.2">
      <c r="B30" s="23"/>
      <c r="C30" s="286" t="s">
        <v>419</v>
      </c>
      <c r="D30" s="144"/>
      <c r="E30" s="144"/>
      <c r="F30" s="144"/>
      <c r="G30" s="145"/>
      <c r="H30" s="144"/>
      <c r="I30" s="145"/>
      <c r="J30" s="30"/>
      <c r="K30" s="30"/>
      <c r="L30" s="143"/>
      <c r="M30" s="143"/>
    </row>
    <row r="31" spans="2:13" s="281" customFormat="1" ht="16.2">
      <c r="B31" s="23"/>
      <c r="C31" s="196" t="s">
        <v>1197</v>
      </c>
      <c r="D31" s="144"/>
      <c r="E31" s="144"/>
      <c r="F31" s="144"/>
      <c r="G31" s="145"/>
      <c r="H31" s="144"/>
      <c r="I31" s="144"/>
      <c r="J31" s="30"/>
      <c r="K31" s="30"/>
      <c r="L31" s="143"/>
      <c r="M31" s="143"/>
    </row>
    <row r="32" spans="2:13" s="281" customFormat="1" ht="16.2">
      <c r="B32" s="23"/>
      <c r="C32" s="306" t="s">
        <v>934</v>
      </c>
      <c r="D32" s="274" t="s">
        <v>259</v>
      </c>
      <c r="E32" s="58"/>
      <c r="F32" s="58"/>
      <c r="G32" s="58"/>
      <c r="H32" s="58"/>
      <c r="I32" s="58"/>
      <c r="J32" s="30"/>
      <c r="K32" s="30"/>
      <c r="L32" s="143"/>
      <c r="M32" s="143"/>
    </row>
    <row r="33" spans="1:17" s="281" customFormat="1" ht="16.2">
      <c r="B33" s="23"/>
      <c r="C33" s="306" t="s">
        <v>934</v>
      </c>
      <c r="D33" s="274" t="s">
        <v>261</v>
      </c>
      <c r="E33" s="58"/>
      <c r="F33" s="58"/>
      <c r="G33" s="58"/>
      <c r="H33" s="58"/>
      <c r="I33" s="58"/>
      <c r="J33" s="30"/>
      <c r="K33" s="30"/>
      <c r="L33" s="143"/>
      <c r="M33" s="143"/>
    </row>
    <row r="34" spans="1:17" s="281" customFormat="1" ht="16.2">
      <c r="B34" s="23"/>
      <c r="D34" s="335" t="s">
        <v>262</v>
      </c>
      <c r="G34" s="58"/>
      <c r="H34" s="58"/>
      <c r="I34" s="58"/>
      <c r="J34" s="30"/>
      <c r="K34" s="30"/>
      <c r="L34" s="143"/>
      <c r="M34" s="143"/>
    </row>
    <row r="35" spans="1:17" s="281" customFormat="1" ht="16.2">
      <c r="B35" s="14"/>
      <c r="C35" s="306" t="s">
        <v>934</v>
      </c>
      <c r="D35" s="274" t="s">
        <v>263</v>
      </c>
      <c r="E35" s="58"/>
      <c r="G35" s="58"/>
      <c r="H35" s="58"/>
      <c r="I35" s="58"/>
      <c r="J35" s="30"/>
      <c r="K35" s="30"/>
      <c r="L35" s="143"/>
      <c r="M35" s="143"/>
    </row>
    <row r="36" spans="1:17" s="281" customFormat="1" ht="16.2">
      <c r="B36" s="14"/>
      <c r="C36" s="133"/>
      <c r="D36" s="335" t="s">
        <v>262</v>
      </c>
      <c r="E36" s="58"/>
      <c r="G36" s="58"/>
      <c r="H36" s="58"/>
      <c r="I36" s="58"/>
      <c r="J36" s="30"/>
      <c r="K36" s="30"/>
      <c r="L36" s="143"/>
      <c r="M36" s="143"/>
    </row>
    <row r="37" spans="1:17" s="281" customFormat="1" ht="16.2">
      <c r="B37" s="37"/>
      <c r="C37" s="50" t="s">
        <v>1177</v>
      </c>
      <c r="D37" s="50"/>
      <c r="E37" s="227"/>
      <c r="F37" s="227"/>
      <c r="G37" s="222"/>
      <c r="H37" s="227"/>
      <c r="I37" s="227"/>
      <c r="J37" s="30"/>
      <c r="K37" s="505"/>
      <c r="L37" s="506"/>
      <c r="M37" s="143"/>
    </row>
    <row r="38" spans="1:17" s="281" customFormat="1" ht="16.2">
      <c r="B38" s="98"/>
      <c r="C38" s="144"/>
      <c r="D38" s="144"/>
      <c r="E38" s="227"/>
      <c r="F38" s="144"/>
      <c r="G38" s="146"/>
      <c r="H38" s="144"/>
      <c r="I38" s="144"/>
      <c r="J38" s="30"/>
      <c r="K38" s="30"/>
      <c r="L38" s="143"/>
      <c r="M38" s="143"/>
    </row>
    <row r="39" spans="1:17" s="281" customFormat="1" ht="16.2">
      <c r="B39" s="37"/>
      <c r="C39" s="286" t="s">
        <v>397</v>
      </c>
      <c r="D39" s="237"/>
      <c r="E39" s="237"/>
      <c r="F39" s="237"/>
      <c r="G39" s="237"/>
      <c r="H39" s="237"/>
      <c r="I39" s="237"/>
      <c r="J39" s="246"/>
      <c r="K39" s="246"/>
      <c r="L39" s="143"/>
      <c r="M39" s="143"/>
    </row>
    <row r="40" spans="1:17" s="281" customFormat="1" ht="33" customHeight="1">
      <c r="B40" s="37"/>
      <c r="C40" s="438" t="s">
        <v>934</v>
      </c>
      <c r="D40" s="504" t="s">
        <v>1433</v>
      </c>
      <c r="E40" s="504"/>
      <c r="F40" s="504"/>
      <c r="G40" s="504"/>
      <c r="H40" s="504"/>
      <c r="I40" s="504"/>
      <c r="J40" s="246"/>
      <c r="K40" s="246"/>
      <c r="L40" s="143"/>
      <c r="M40" s="143"/>
    </row>
    <row r="41" spans="1:17" s="281" customFormat="1" ht="16.2">
      <c r="B41" s="37"/>
      <c r="D41" s="237" t="s">
        <v>1159</v>
      </c>
      <c r="E41" s="236"/>
      <c r="F41" s="236"/>
      <c r="G41" s="239"/>
      <c r="H41" s="236"/>
      <c r="I41" s="236"/>
      <c r="J41" s="246"/>
      <c r="K41" s="246"/>
      <c r="L41" s="143"/>
      <c r="M41" s="143"/>
    </row>
    <row r="42" spans="1:17" s="281" customFormat="1" ht="16.2">
      <c r="B42" s="37"/>
      <c r="D42" s="528" t="s">
        <v>40</v>
      </c>
      <c r="E42" s="529"/>
      <c r="F42" s="529"/>
      <c r="G42" s="529"/>
      <c r="H42" s="529"/>
      <c r="I42" s="530"/>
      <c r="J42" s="246"/>
      <c r="K42" s="246"/>
      <c r="L42" s="143"/>
      <c r="M42" s="143"/>
    </row>
    <row r="43" spans="1:17" s="281" customFormat="1" ht="16.2">
      <c r="D43" s="531"/>
      <c r="E43" s="532"/>
      <c r="F43" s="532"/>
      <c r="G43" s="532"/>
      <c r="H43" s="532"/>
      <c r="I43" s="533"/>
      <c r="J43" s="246"/>
      <c r="K43" s="246"/>
      <c r="L43" s="143"/>
      <c r="M43" s="143"/>
    </row>
    <row r="44" spans="1:17" s="281" customFormat="1" ht="16.2">
      <c r="B44" s="17"/>
      <c r="C44" s="144"/>
      <c r="D44" s="144"/>
      <c r="E44" s="144"/>
      <c r="F44" s="144"/>
      <c r="G44" s="144"/>
      <c r="H44" s="144"/>
      <c r="I44" s="144"/>
      <c r="J44" s="30"/>
      <c r="K44" s="30"/>
      <c r="L44" s="143"/>
      <c r="M44" s="143"/>
    </row>
    <row r="45" spans="1:17" s="281" customFormat="1" ht="16.2">
      <c r="A45" s="222"/>
      <c r="B45" s="227"/>
      <c r="C45" s="264" t="s">
        <v>35</v>
      </c>
      <c r="D45" s="222"/>
      <c r="E45" s="222"/>
      <c r="F45" s="222"/>
      <c r="G45" s="222"/>
      <c r="I45" s="227"/>
      <c r="J45" s="227"/>
      <c r="K45" s="227"/>
      <c r="L45" s="227"/>
    </row>
    <row r="46" spans="1:17" s="281" customFormat="1" ht="16.2">
      <c r="A46" s="222"/>
      <c r="B46" s="227"/>
      <c r="C46" s="498" t="s">
        <v>40</v>
      </c>
      <c r="D46" s="499"/>
      <c r="E46" s="499"/>
      <c r="F46" s="499"/>
      <c r="G46" s="499"/>
      <c r="H46" s="499"/>
      <c r="I46" s="499"/>
      <c r="J46" s="499"/>
      <c r="K46" s="499"/>
      <c r="L46" s="500"/>
    </row>
    <row r="47" spans="1:17" s="281" customFormat="1" ht="16.2">
      <c r="A47" s="222"/>
      <c r="B47" s="227"/>
      <c r="C47" s="501"/>
      <c r="D47" s="502"/>
      <c r="E47" s="502"/>
      <c r="F47" s="502"/>
      <c r="G47" s="502"/>
      <c r="H47" s="502"/>
      <c r="I47" s="502"/>
      <c r="J47" s="502"/>
      <c r="K47" s="502"/>
      <c r="L47" s="503"/>
    </row>
    <row r="48" spans="1:17" ht="16.8" thickBot="1">
      <c r="A48" s="139"/>
      <c r="B48" s="116"/>
      <c r="C48" s="116"/>
      <c r="D48" s="141"/>
      <c r="E48" s="50"/>
      <c r="F48" s="139"/>
      <c r="G48" s="139"/>
      <c r="H48" s="139"/>
      <c r="I48" s="139"/>
      <c r="J48" s="139"/>
      <c r="K48" s="227"/>
      <c r="L48" s="139"/>
      <c r="M48" s="139"/>
      <c r="N48" s="139"/>
      <c r="O48" s="139"/>
      <c r="P48" s="139"/>
      <c r="Q48" s="139"/>
    </row>
    <row r="49" spans="1:17" ht="16.8" thickTop="1">
      <c r="A49" s="265" t="s">
        <v>564</v>
      </c>
      <c r="B49" s="282" t="s">
        <v>564</v>
      </c>
      <c r="C49" s="235" t="s">
        <v>948</v>
      </c>
      <c r="D49" s="233"/>
      <c r="E49" s="233"/>
      <c r="F49" s="233"/>
      <c r="G49" s="233"/>
      <c r="H49" s="233"/>
      <c r="I49" s="232"/>
      <c r="J49" s="232"/>
      <c r="K49" s="232"/>
      <c r="L49" s="232"/>
      <c r="M49" s="139"/>
      <c r="N49" s="139"/>
      <c r="O49" s="139"/>
      <c r="P49" s="139"/>
      <c r="Q49" s="139"/>
    </row>
    <row r="50" spans="1:17" ht="16.2">
      <c r="A50" s="142"/>
      <c r="B50" s="307" t="s">
        <v>934</v>
      </c>
      <c r="C50" s="222" t="s">
        <v>949</v>
      </c>
      <c r="E50" s="155"/>
      <c r="F50" s="155"/>
      <c r="G50" s="155"/>
      <c r="H50" s="155"/>
      <c r="I50" s="142"/>
      <c r="J50" s="139"/>
      <c r="K50" s="72"/>
      <c r="L50" s="139"/>
      <c r="M50" s="139"/>
      <c r="N50" s="139"/>
      <c r="O50" s="139"/>
      <c r="P50" s="139"/>
      <c r="Q50" s="139"/>
    </row>
    <row r="51" spans="1:17" ht="15.6" customHeight="1" thickBot="1">
      <c r="A51" s="139"/>
      <c r="E51" s="229"/>
      <c r="F51" s="222"/>
      <c r="G51" s="222"/>
      <c r="H51" s="222"/>
      <c r="I51" s="222"/>
      <c r="J51" s="222"/>
      <c r="K51" s="229"/>
      <c r="L51" s="139"/>
      <c r="M51" s="139"/>
      <c r="N51" s="139"/>
      <c r="O51" s="139"/>
      <c r="P51" s="139"/>
      <c r="Q51" s="139"/>
    </row>
    <row r="52" spans="1:17" s="142" customFormat="1" ht="15.6" customHeight="1" thickTop="1">
      <c r="A52" s="139"/>
      <c r="C52" s="281"/>
      <c r="D52" s="285" t="s">
        <v>565</v>
      </c>
      <c r="E52" s="240"/>
      <c r="F52" s="240"/>
      <c r="G52" s="240"/>
      <c r="H52" s="240"/>
      <c r="I52" s="240"/>
      <c r="J52" s="222"/>
      <c r="K52" s="229"/>
      <c r="L52" s="139"/>
      <c r="M52" s="139"/>
      <c r="N52" s="139"/>
      <c r="O52" s="139"/>
      <c r="P52" s="139"/>
      <c r="Q52" s="139"/>
    </row>
    <row r="53" spans="1:17" ht="30">
      <c r="A53" s="139"/>
      <c r="D53" s="535" t="s">
        <v>383</v>
      </c>
      <c r="E53" s="520" t="s">
        <v>385</v>
      </c>
      <c r="F53" s="287" t="s">
        <v>379</v>
      </c>
      <c r="G53" s="287" t="s">
        <v>380</v>
      </c>
      <c r="H53" s="287" t="s">
        <v>381</v>
      </c>
      <c r="I53" s="288" t="s">
        <v>382</v>
      </c>
      <c r="J53" s="222"/>
      <c r="K53" s="229"/>
      <c r="L53" s="139"/>
      <c r="M53" s="139"/>
      <c r="N53" s="139"/>
      <c r="O53" s="139"/>
      <c r="P53" s="139"/>
      <c r="Q53" s="139"/>
    </row>
    <row r="54" spans="1:17" ht="15.6" customHeight="1" thickBot="1">
      <c r="A54" s="139"/>
      <c r="D54" s="536"/>
      <c r="E54" s="538"/>
      <c r="F54" s="289">
        <v>2018</v>
      </c>
      <c r="G54" s="289">
        <v>2019</v>
      </c>
      <c r="H54" s="289">
        <v>2019</v>
      </c>
      <c r="I54" s="290" t="s">
        <v>386</v>
      </c>
      <c r="J54" s="222"/>
      <c r="K54" s="229"/>
      <c r="L54" s="139"/>
      <c r="M54" s="139"/>
      <c r="N54" s="139"/>
      <c r="O54" s="139"/>
      <c r="P54" s="139"/>
      <c r="Q54" s="139"/>
    </row>
    <row r="55" spans="1:17" ht="16.8" customHeight="1" thickTop="1" thickBot="1">
      <c r="A55" s="139"/>
      <c r="D55" s="294" t="s">
        <v>529</v>
      </c>
      <c r="E55" s="294" t="s">
        <v>530</v>
      </c>
      <c r="F55" s="296" t="s">
        <v>972</v>
      </c>
      <c r="G55" s="417"/>
      <c r="H55" s="418"/>
      <c r="I55" s="418"/>
      <c r="J55" s="222"/>
      <c r="K55" s="229"/>
      <c r="L55" s="139"/>
      <c r="M55" s="139"/>
      <c r="N55" s="139"/>
      <c r="O55" s="139"/>
      <c r="P55" s="139"/>
      <c r="Q55" s="139"/>
    </row>
    <row r="56" spans="1:17" ht="16.8" customHeight="1" thickTop="1" thickBot="1">
      <c r="A56" s="139"/>
      <c r="D56" s="294" t="s">
        <v>534</v>
      </c>
      <c r="E56" s="294" t="s">
        <v>530</v>
      </c>
      <c r="F56" s="296" t="s">
        <v>972</v>
      </c>
      <c r="G56" s="417"/>
      <c r="H56" s="418"/>
      <c r="I56" s="418"/>
      <c r="J56" s="222"/>
      <c r="K56" s="229"/>
      <c r="L56" s="139"/>
      <c r="M56" s="139"/>
      <c r="N56" s="139"/>
      <c r="O56" s="139"/>
      <c r="P56" s="139"/>
      <c r="Q56" s="139"/>
    </row>
    <row r="57" spans="1:17" ht="16.8" customHeight="1" thickTop="1" thickBot="1">
      <c r="A57" s="139"/>
      <c r="D57" s="294" t="s">
        <v>535</v>
      </c>
      <c r="E57" s="294" t="s">
        <v>530</v>
      </c>
      <c r="F57" s="296" t="s">
        <v>972</v>
      </c>
      <c r="G57" s="417"/>
      <c r="H57" s="418"/>
      <c r="I57" s="418"/>
      <c r="J57" s="222"/>
      <c r="K57" s="229"/>
      <c r="L57" s="139"/>
      <c r="M57" s="139"/>
      <c r="N57" s="139"/>
      <c r="O57" s="139"/>
      <c r="P57" s="139"/>
      <c r="Q57" s="139"/>
    </row>
    <row r="58" spans="1:17" ht="16.8" customHeight="1" thickTop="1" thickBot="1">
      <c r="A58" s="139"/>
      <c r="D58" s="294" t="s">
        <v>1210</v>
      </c>
      <c r="E58" s="294" t="s">
        <v>530</v>
      </c>
      <c r="F58" s="296" t="s">
        <v>972</v>
      </c>
      <c r="G58" s="417"/>
      <c r="H58" s="418"/>
      <c r="I58" s="418"/>
      <c r="J58" s="222"/>
      <c r="K58" s="229"/>
      <c r="L58" s="139"/>
      <c r="M58" s="139"/>
      <c r="N58" s="139"/>
      <c r="O58" s="139"/>
      <c r="P58" s="139"/>
      <c r="Q58" s="139"/>
    </row>
    <row r="59" spans="1:17" ht="16.8" customHeight="1" thickTop="1" thickBot="1">
      <c r="A59" s="139"/>
      <c r="D59" s="294" t="s">
        <v>1211</v>
      </c>
      <c r="E59" s="294" t="s">
        <v>530</v>
      </c>
      <c r="F59" s="296" t="s">
        <v>972</v>
      </c>
      <c r="G59" s="417"/>
      <c r="H59" s="418"/>
      <c r="I59" s="418"/>
      <c r="J59" s="222"/>
      <c r="K59" s="229"/>
      <c r="L59" s="139"/>
      <c r="M59" s="139"/>
      <c r="N59" s="139"/>
      <c r="O59" s="139"/>
      <c r="P59" s="139"/>
      <c r="Q59" s="139"/>
    </row>
    <row r="60" spans="1:17" ht="16.8" customHeight="1" thickTop="1">
      <c r="A60" s="139"/>
      <c r="D60" s="298" t="s">
        <v>1212</v>
      </c>
      <c r="E60" s="298" t="s">
        <v>530</v>
      </c>
      <c r="F60" s="299" t="s">
        <v>972</v>
      </c>
      <c r="G60" s="434">
        <f>SUM(G55:G59)</f>
        <v>0</v>
      </c>
      <c r="H60" s="429"/>
      <c r="I60" s="429"/>
      <c r="J60" s="222"/>
      <c r="K60" s="229"/>
      <c r="L60" s="139"/>
      <c r="M60" s="139"/>
      <c r="N60" s="139"/>
      <c r="O60" s="139"/>
      <c r="P60" s="139"/>
      <c r="Q60" s="139"/>
    </row>
    <row r="61" spans="1:17" s="281" customFormat="1" ht="16.8" customHeight="1" thickBot="1">
      <c r="A61" s="227"/>
      <c r="D61" s="294" t="s">
        <v>1215</v>
      </c>
      <c r="E61" s="294" t="s">
        <v>530</v>
      </c>
      <c r="F61" s="296" t="s">
        <v>972</v>
      </c>
      <c r="G61" s="427">
        <f>SUM(G55:G57)</f>
        <v>0</v>
      </c>
      <c r="H61" s="428"/>
      <c r="I61" s="428"/>
      <c r="J61" s="222"/>
      <c r="L61" s="227"/>
      <c r="M61" s="227"/>
      <c r="N61" s="227"/>
      <c r="O61" s="227"/>
      <c r="P61" s="227"/>
      <c r="Q61" s="227"/>
    </row>
    <row r="62" spans="1:17" s="281" customFormat="1" ht="16.8" customHeight="1" thickTop="1" thickBot="1">
      <c r="A62" s="227"/>
      <c r="D62" s="294" t="s">
        <v>1213</v>
      </c>
      <c r="E62" s="294" t="s">
        <v>41</v>
      </c>
      <c r="F62" s="296" t="s">
        <v>405</v>
      </c>
      <c r="G62" s="417"/>
      <c r="H62" s="418"/>
      <c r="I62" s="418"/>
      <c r="J62" s="222"/>
      <c r="L62" s="227"/>
      <c r="M62" s="227"/>
      <c r="N62" s="227"/>
      <c r="O62" s="227"/>
      <c r="P62" s="227"/>
      <c r="Q62" s="227"/>
    </row>
    <row r="63" spans="1:17" ht="16.8" customHeight="1" thickTop="1">
      <c r="A63" s="139"/>
      <c r="D63" s="294" t="s">
        <v>1214</v>
      </c>
      <c r="E63" s="294" t="s">
        <v>409</v>
      </c>
      <c r="F63" s="296" t="s">
        <v>972</v>
      </c>
      <c r="G63" s="465" t="str">
        <f>IFERROR(G58/G60,"0%")</f>
        <v>0%</v>
      </c>
      <c r="H63" s="466"/>
      <c r="I63" s="466"/>
      <c r="J63" s="222"/>
      <c r="K63" s="229"/>
      <c r="L63" s="139"/>
      <c r="M63" s="139"/>
      <c r="N63" s="139"/>
      <c r="O63" s="139"/>
      <c r="P63" s="139"/>
      <c r="Q63" s="139"/>
    </row>
    <row r="64" spans="1:17" ht="15.6" customHeight="1" thickBot="1">
      <c r="A64" s="139"/>
      <c r="D64" s="141"/>
      <c r="E64" s="222"/>
      <c r="F64" s="222"/>
      <c r="G64" s="222"/>
      <c r="H64" s="222"/>
      <c r="I64" s="222"/>
      <c r="J64" s="222"/>
      <c r="K64" s="229"/>
      <c r="L64" s="139"/>
      <c r="M64" s="139"/>
      <c r="N64" s="139"/>
      <c r="O64" s="139"/>
      <c r="P64" s="139"/>
      <c r="Q64" s="139"/>
    </row>
    <row r="65" spans="1:17" ht="15.6" customHeight="1" thickTop="1">
      <c r="A65" s="139"/>
      <c r="D65" s="285" t="s">
        <v>566</v>
      </c>
      <c r="E65" s="240"/>
      <c r="F65" s="240"/>
      <c r="G65" s="240"/>
      <c r="H65" s="240"/>
      <c r="I65" s="240"/>
      <c r="J65" s="222"/>
      <c r="K65" s="229"/>
      <c r="L65" s="139"/>
      <c r="M65" s="139"/>
      <c r="N65" s="139"/>
      <c r="O65" s="139"/>
      <c r="P65" s="139"/>
      <c r="Q65" s="139"/>
    </row>
    <row r="66" spans="1:17" ht="30">
      <c r="A66" s="139"/>
      <c r="D66" s="535" t="s">
        <v>383</v>
      </c>
      <c r="E66" s="520" t="s">
        <v>385</v>
      </c>
      <c r="F66" s="287" t="s">
        <v>379</v>
      </c>
      <c r="G66" s="287" t="s">
        <v>380</v>
      </c>
      <c r="H66" s="287" t="s">
        <v>381</v>
      </c>
      <c r="I66" s="288" t="s">
        <v>382</v>
      </c>
      <c r="J66" s="227"/>
      <c r="K66" s="229"/>
      <c r="L66" s="139"/>
      <c r="M66" s="139"/>
      <c r="N66" s="139"/>
      <c r="O66" s="139"/>
      <c r="P66" s="139"/>
      <c r="Q66" s="139"/>
    </row>
    <row r="67" spans="1:17" ht="16.2">
      <c r="A67" s="139"/>
      <c r="D67" s="536"/>
      <c r="E67" s="538"/>
      <c r="F67" s="289">
        <v>2018</v>
      </c>
      <c r="G67" s="289">
        <v>2019</v>
      </c>
      <c r="H67" s="289">
        <v>2019</v>
      </c>
      <c r="I67" s="290" t="s">
        <v>386</v>
      </c>
      <c r="J67" s="227"/>
      <c r="K67" s="229"/>
      <c r="L67" s="139"/>
      <c r="M67" s="139"/>
      <c r="N67" s="139"/>
      <c r="O67" s="139"/>
      <c r="P67" s="139"/>
      <c r="Q67" s="139"/>
    </row>
    <row r="68" spans="1:17" ht="16.8" customHeight="1">
      <c r="A68" s="139"/>
      <c r="D68" s="294" t="s">
        <v>1216</v>
      </c>
      <c r="E68" s="294" t="str">
        <f>_xlfn.TEXTJOIN("/",TRUE,"ML",Currency)</f>
        <v>ML/&lt;Currency&gt;</v>
      </c>
      <c r="F68" s="296" t="s">
        <v>972</v>
      </c>
      <c r="G68" s="432" t="str">
        <f>IFERROR(Water_Dis/GAV,"calculated")</f>
        <v>calculated</v>
      </c>
      <c r="H68" s="433"/>
      <c r="I68" s="433"/>
      <c r="J68" s="227"/>
      <c r="K68" s="229"/>
      <c r="L68" s="139"/>
      <c r="M68" s="139"/>
      <c r="N68" s="139"/>
      <c r="O68" s="139"/>
      <c r="P68" s="139"/>
      <c r="Q68" s="139"/>
    </row>
    <row r="69" spans="1:17" ht="16.8" customHeight="1">
      <c r="A69" s="139"/>
      <c r="D69" s="294" t="s">
        <v>1217</v>
      </c>
      <c r="E69" s="294" t="str">
        <f>_xlfn.TEXTJOIN("/",TRUE,"ML",Currency)</f>
        <v>ML/&lt;Currency&gt;</v>
      </c>
      <c r="F69" s="296" t="s">
        <v>972</v>
      </c>
      <c r="G69" s="432" t="str">
        <f>IFERROR(Water_Dis/Revenue,"calculated")</f>
        <v>calculated</v>
      </c>
      <c r="H69" s="433"/>
      <c r="I69" s="433"/>
      <c r="J69" s="227"/>
      <c r="K69" s="229"/>
      <c r="L69" s="139"/>
      <c r="M69" s="139"/>
      <c r="N69" s="139"/>
      <c r="O69" s="139"/>
      <c r="P69" s="139"/>
      <c r="Q69" s="139"/>
    </row>
    <row r="70" spans="1:17" ht="16.8" customHeight="1">
      <c r="A70" s="139"/>
      <c r="D70" s="294" t="s">
        <v>1218</v>
      </c>
      <c r="E70" s="294" t="str">
        <f>_xlfn.TEXTJOIN("/",TRUE,"ML","Sector-specific")</f>
        <v>ML/Sector-specific</v>
      </c>
      <c r="F70" s="296" t="s">
        <v>972</v>
      </c>
      <c r="G70" s="432" t="str">
        <f>IFERROR(Water_Dis/Output,"calculated")</f>
        <v>calculated</v>
      </c>
      <c r="H70" s="433"/>
      <c r="I70" s="433"/>
      <c r="J70" s="227"/>
      <c r="K70" s="229"/>
      <c r="L70" s="139"/>
      <c r="M70" s="139"/>
      <c r="N70" s="139"/>
      <c r="O70" s="139"/>
      <c r="P70" s="139"/>
      <c r="Q70" s="139"/>
    </row>
    <row r="71" spans="1:17" ht="15.6" customHeight="1">
      <c r="A71" s="139"/>
      <c r="D71" s="90"/>
      <c r="E71" s="222"/>
      <c r="F71" s="222"/>
      <c r="G71" s="222"/>
      <c r="H71" s="222"/>
      <c r="I71" s="222"/>
      <c r="J71" s="222"/>
      <c r="K71" s="222"/>
      <c r="L71" s="139"/>
      <c r="M71" s="139"/>
      <c r="N71" s="139"/>
      <c r="O71" s="139"/>
      <c r="P71" s="139"/>
      <c r="Q71" s="139"/>
    </row>
    <row r="72" spans="1:17" s="281" customFormat="1" ht="16.2">
      <c r="B72" s="23"/>
      <c r="C72" s="286" t="s">
        <v>419</v>
      </c>
      <c r="D72" s="144"/>
      <c r="E72" s="144"/>
      <c r="F72" s="144"/>
      <c r="G72" s="145"/>
      <c r="H72" s="144"/>
      <c r="I72" s="145"/>
      <c r="J72" s="30"/>
      <c r="K72" s="30"/>
      <c r="L72" s="143"/>
      <c r="M72" s="143"/>
    </row>
    <row r="73" spans="1:17" s="281" customFormat="1" ht="16.2">
      <c r="B73" s="23"/>
      <c r="C73" s="196" t="s">
        <v>1197</v>
      </c>
      <c r="D73" s="144"/>
      <c r="E73" s="144"/>
      <c r="F73" s="144"/>
      <c r="G73" s="145"/>
      <c r="H73" s="144"/>
      <c r="I73" s="144"/>
      <c r="J73" s="30"/>
      <c r="K73" s="30"/>
      <c r="L73" s="143"/>
      <c r="M73" s="143"/>
    </row>
    <row r="74" spans="1:17" s="281" customFormat="1" ht="16.2">
      <c r="B74" s="23"/>
      <c r="C74" s="306" t="s">
        <v>934</v>
      </c>
      <c r="D74" s="274" t="s">
        <v>259</v>
      </c>
      <c r="E74" s="58"/>
      <c r="F74" s="58"/>
      <c r="G74" s="58"/>
      <c r="H74" s="58"/>
      <c r="I74" s="58"/>
      <c r="J74" s="30"/>
      <c r="K74" s="30"/>
      <c r="L74" s="143"/>
      <c r="M74" s="143"/>
    </row>
    <row r="75" spans="1:17" s="281" customFormat="1" ht="16.2">
      <c r="B75" s="23"/>
      <c r="C75" s="306" t="s">
        <v>934</v>
      </c>
      <c r="D75" s="274" t="s">
        <v>261</v>
      </c>
      <c r="E75" s="58"/>
      <c r="F75" s="58"/>
      <c r="G75" s="58"/>
      <c r="H75" s="58"/>
      <c r="I75" s="58"/>
      <c r="J75" s="30"/>
      <c r="K75" s="30"/>
      <c r="L75" s="143"/>
      <c r="M75" s="143"/>
    </row>
    <row r="76" spans="1:17" s="281" customFormat="1" ht="16.2">
      <c r="B76" s="23"/>
      <c r="D76" s="335" t="s">
        <v>262</v>
      </c>
      <c r="G76" s="58"/>
      <c r="H76" s="58"/>
      <c r="I76" s="58"/>
      <c r="J76" s="30"/>
      <c r="K76" s="30"/>
      <c r="L76" s="143"/>
      <c r="M76" s="143"/>
    </row>
    <row r="77" spans="1:17" s="281" customFormat="1" ht="16.2">
      <c r="B77" s="14"/>
      <c r="C77" s="306" t="s">
        <v>934</v>
      </c>
      <c r="D77" s="274" t="s">
        <v>263</v>
      </c>
      <c r="E77" s="58"/>
      <c r="G77" s="58"/>
      <c r="H77" s="58"/>
      <c r="I77" s="58"/>
      <c r="J77" s="30"/>
      <c r="K77" s="30"/>
      <c r="L77" s="143"/>
      <c r="M77" s="143"/>
    </row>
    <row r="78" spans="1:17" s="281" customFormat="1" ht="16.2">
      <c r="B78" s="14"/>
      <c r="C78" s="133"/>
      <c r="D78" s="335" t="s">
        <v>262</v>
      </c>
      <c r="E78" s="58"/>
      <c r="G78" s="58"/>
      <c r="H78" s="58"/>
      <c r="I78" s="58"/>
      <c r="J78" s="30"/>
      <c r="K78" s="30"/>
      <c r="L78" s="143"/>
      <c r="M78" s="143"/>
    </row>
    <row r="79" spans="1:17" s="281" customFormat="1" ht="16.2">
      <c r="B79" s="37"/>
      <c r="C79" s="50" t="s">
        <v>1177</v>
      </c>
      <c r="D79" s="50"/>
      <c r="E79" s="227"/>
      <c r="F79" s="227"/>
      <c r="G79" s="222"/>
      <c r="H79" s="227"/>
      <c r="I79" s="227"/>
      <c r="J79" s="30"/>
      <c r="K79" s="505"/>
      <c r="L79" s="506"/>
      <c r="M79" s="143"/>
    </row>
    <row r="80" spans="1:17" s="281" customFormat="1" ht="16.2">
      <c r="B80" s="98"/>
      <c r="C80" s="144"/>
      <c r="D80" s="144"/>
      <c r="E80" s="227"/>
      <c r="F80" s="144"/>
      <c r="G80" s="146"/>
      <c r="H80" s="144"/>
      <c r="I80" s="144"/>
      <c r="J80" s="30"/>
      <c r="K80" s="30"/>
      <c r="L80" s="143"/>
      <c r="M80" s="143"/>
    </row>
    <row r="81" spans="1:17" s="281" customFormat="1" ht="16.2">
      <c r="B81" s="37"/>
      <c r="C81" s="286" t="s">
        <v>397</v>
      </c>
      <c r="D81" s="237"/>
      <c r="E81" s="237"/>
      <c r="F81" s="237"/>
      <c r="G81" s="237"/>
      <c r="H81" s="237"/>
      <c r="I81" s="237"/>
      <c r="J81" s="246"/>
      <c r="K81" s="246"/>
      <c r="L81" s="143"/>
      <c r="M81" s="143"/>
    </row>
    <row r="82" spans="1:17" s="281" customFormat="1" ht="33" customHeight="1">
      <c r="B82" s="37"/>
      <c r="C82" s="438" t="s">
        <v>934</v>
      </c>
      <c r="D82" s="504" t="s">
        <v>1433</v>
      </c>
      <c r="E82" s="504"/>
      <c r="F82" s="504"/>
      <c r="G82" s="504"/>
      <c r="H82" s="504"/>
      <c r="I82" s="504"/>
      <c r="J82" s="246"/>
      <c r="K82" s="246"/>
      <c r="L82" s="143"/>
      <c r="M82" s="143"/>
    </row>
    <row r="83" spans="1:17" s="281" customFormat="1" ht="16.2">
      <c r="B83" s="37"/>
      <c r="D83" s="237" t="s">
        <v>1159</v>
      </c>
      <c r="E83" s="236"/>
      <c r="F83" s="236"/>
      <c r="G83" s="239"/>
      <c r="H83" s="236"/>
      <c r="I83" s="236"/>
      <c r="J83" s="246"/>
      <c r="K83" s="246"/>
      <c r="L83" s="143"/>
      <c r="M83" s="143"/>
    </row>
    <row r="84" spans="1:17" s="281" customFormat="1" ht="16.2">
      <c r="B84" s="37"/>
      <c r="D84" s="528" t="s">
        <v>40</v>
      </c>
      <c r="E84" s="529"/>
      <c r="F84" s="529"/>
      <c r="G84" s="529"/>
      <c r="H84" s="529"/>
      <c r="I84" s="530"/>
      <c r="J84" s="246"/>
      <c r="K84" s="246"/>
      <c r="L84" s="143"/>
      <c r="M84" s="143"/>
    </row>
    <row r="85" spans="1:17" s="281" customFormat="1" ht="16.2">
      <c r="D85" s="531"/>
      <c r="E85" s="532"/>
      <c r="F85" s="532"/>
      <c r="G85" s="532"/>
      <c r="H85" s="532"/>
      <c r="I85" s="533"/>
      <c r="J85" s="246"/>
      <c r="K85" s="246"/>
      <c r="L85" s="143"/>
      <c r="M85" s="143"/>
    </row>
    <row r="86" spans="1:17" s="281" customFormat="1" ht="16.2">
      <c r="B86" s="17"/>
      <c r="C86" s="144"/>
      <c r="D86" s="144"/>
      <c r="E86" s="144"/>
      <c r="F86" s="144"/>
      <c r="G86" s="144"/>
      <c r="H86" s="144"/>
      <c r="I86" s="144"/>
      <c r="J86" s="30"/>
      <c r="K86" s="30"/>
      <c r="L86" s="143"/>
      <c r="M86" s="143"/>
    </row>
    <row r="87" spans="1:17" s="281" customFormat="1" ht="16.2">
      <c r="A87" s="222"/>
      <c r="B87" s="227"/>
      <c r="C87" s="264" t="s">
        <v>35</v>
      </c>
      <c r="D87" s="222"/>
      <c r="E87" s="222"/>
      <c r="F87" s="222"/>
      <c r="G87" s="222"/>
      <c r="I87" s="227"/>
      <c r="J87" s="227"/>
      <c r="K87" s="227"/>
      <c r="L87" s="227"/>
    </row>
    <row r="88" spans="1:17" s="281" customFormat="1" ht="16.2">
      <c r="A88" s="222"/>
      <c r="B88" s="227"/>
      <c r="C88" s="498" t="s">
        <v>40</v>
      </c>
      <c r="D88" s="499"/>
      <c r="E88" s="499"/>
      <c r="F88" s="499"/>
      <c r="G88" s="499"/>
      <c r="H88" s="499"/>
      <c r="I88" s="499"/>
      <c r="J88" s="499"/>
      <c r="K88" s="499"/>
      <c r="L88" s="500"/>
    </row>
    <row r="89" spans="1:17" s="281" customFormat="1" ht="16.2">
      <c r="A89" s="222"/>
      <c r="B89" s="227"/>
      <c r="C89" s="501"/>
      <c r="D89" s="502"/>
      <c r="E89" s="502"/>
      <c r="F89" s="502"/>
      <c r="G89" s="502"/>
      <c r="H89" s="502"/>
      <c r="I89" s="502"/>
      <c r="J89" s="502"/>
      <c r="K89" s="502"/>
      <c r="L89" s="503"/>
    </row>
    <row r="90" spans="1:17" ht="16.2">
      <c r="A90" s="139"/>
      <c r="B90" s="157"/>
      <c r="C90" s="157"/>
      <c r="D90" s="157"/>
      <c r="E90" s="157"/>
      <c r="F90" s="139"/>
      <c r="G90" s="139"/>
      <c r="H90" s="139"/>
      <c r="I90" s="139"/>
      <c r="J90" s="139"/>
      <c r="K90" s="72"/>
      <c r="L90" s="139"/>
      <c r="M90" s="139"/>
      <c r="N90" s="139"/>
      <c r="O90" s="139"/>
      <c r="P90" s="139"/>
      <c r="Q90" s="139"/>
    </row>
    <row r="91" spans="1:17" ht="16.2" hidden="1">
      <c r="A91" s="139"/>
      <c r="B91" s="117"/>
      <c r="C91" s="117"/>
      <c r="D91" s="49"/>
      <c r="E91" s="139"/>
      <c r="F91" s="139"/>
      <c r="G91" s="139"/>
      <c r="H91" s="139"/>
      <c r="I91" s="67"/>
      <c r="J91" s="139"/>
      <c r="K91" s="72"/>
      <c r="L91" s="139"/>
      <c r="M91" s="139"/>
      <c r="N91" s="139"/>
      <c r="O91" s="139"/>
      <c r="P91" s="139"/>
      <c r="Q91" s="139"/>
    </row>
    <row r="92" spans="1:17" ht="16.2" hidden="1">
      <c r="A92" s="139"/>
      <c r="B92" s="90"/>
      <c r="C92" s="90"/>
      <c r="D92" s="74"/>
      <c r="E92" s="45"/>
      <c r="F92" s="45"/>
      <c r="G92" s="141"/>
      <c r="H92" s="141"/>
      <c r="I92" s="141"/>
      <c r="J92" s="141"/>
      <c r="K92" s="43"/>
      <c r="L92" s="139"/>
      <c r="M92" s="139"/>
      <c r="N92" s="139"/>
      <c r="O92" s="139"/>
      <c r="P92" s="139"/>
      <c r="Q92" s="139"/>
    </row>
    <row r="93" spans="1:17" ht="16.2" hidden="1">
      <c r="A93" s="139"/>
      <c r="B93" s="90"/>
      <c r="C93" s="90"/>
      <c r="D93" s="115"/>
      <c r="E93" s="119"/>
      <c r="F93" s="141"/>
      <c r="G93" s="141"/>
      <c r="H93" s="141"/>
      <c r="I93" s="141"/>
      <c r="J93" s="141"/>
      <c r="K93" s="72"/>
      <c r="L93" s="139"/>
      <c r="M93" s="139"/>
      <c r="N93" s="139"/>
      <c r="O93" s="139"/>
      <c r="P93" s="139"/>
      <c r="Q93" s="139"/>
    </row>
    <row r="94" spans="1:17" ht="16.2" hidden="1">
      <c r="A94" s="139"/>
      <c r="B94" s="90"/>
      <c r="C94" s="90"/>
      <c r="D94" s="141"/>
      <c r="E94" s="141"/>
      <c r="F94" s="141"/>
      <c r="G94" s="141"/>
      <c r="H94" s="141"/>
      <c r="I94" s="141"/>
      <c r="J94" s="141"/>
      <c r="K94" s="72"/>
      <c r="L94" s="139"/>
      <c r="M94" s="139"/>
      <c r="N94" s="139"/>
      <c r="O94" s="139"/>
      <c r="P94" s="139"/>
      <c r="Q94" s="139"/>
    </row>
    <row r="95" spans="1:17" ht="15.6" hidden="1">
      <c r="B95" s="16"/>
      <c r="C95" s="16"/>
      <c r="D95" s="6"/>
      <c r="E95" s="5"/>
      <c r="F95" s="6"/>
      <c r="G95" s="6"/>
      <c r="H95" s="6"/>
      <c r="I95" s="6"/>
      <c r="J95" s="6"/>
      <c r="K95" s="200"/>
    </row>
    <row r="96" spans="1:17" ht="15.6" hidden="1"/>
    <row r="97" ht="15.6" hidden="1"/>
    <row r="98" ht="15.6" hidden="1"/>
    <row r="99" ht="15.6" hidden="1"/>
    <row r="100" ht="15.6" hidden="1"/>
    <row r="101" ht="15.6" hidden="1"/>
    <row r="102" ht="15.6" hidden="1"/>
    <row r="103" ht="15.6" hidden="1"/>
  </sheetData>
  <sheetProtection sheet="1" objects="1" scenarios="1" insertRows="0" insertHyperlinks="0"/>
  <mergeCells count="16">
    <mergeCell ref="K79:L79"/>
    <mergeCell ref="D42:I43"/>
    <mergeCell ref="C46:L47"/>
    <mergeCell ref="D84:I85"/>
    <mergeCell ref="C88:L89"/>
    <mergeCell ref="E53:E54"/>
    <mergeCell ref="E66:E67"/>
    <mergeCell ref="D66:D67"/>
    <mergeCell ref="D82:I82"/>
    <mergeCell ref="K37:L37"/>
    <mergeCell ref="D10:D11"/>
    <mergeCell ref="D24:D25"/>
    <mergeCell ref="D53:D54"/>
    <mergeCell ref="E10:E11"/>
    <mergeCell ref="E24:E25"/>
    <mergeCell ref="D40:I40"/>
  </mergeCells>
  <conditionalFormatting sqref="E91:H95 E48:H48">
    <cfRule type="expression" dxfId="1147" priority="1796" stopIfTrue="1">
      <formula>AND(NE(#REF!,"#"),NE(E48,""),NE(COUNTA($B48:D48),0))</formula>
    </cfRule>
  </conditionalFormatting>
  <conditionalFormatting sqref="I48 I91:I95">
    <cfRule type="expression" dxfId="1146" priority="1797" stopIfTrue="1">
      <formula>AND(NE(#REF!,"#"),NE($I48,""),OR(COUNTBLANK($D48:$H48)=5,NE($B48,""),IFERROR(VLOOKUP($I48,INDIRECT("VariableTypes!A2:A"),1,FALSE),TRUE)))</formula>
    </cfRule>
  </conditionalFormatting>
  <conditionalFormatting sqref="J91:J95 J50 J48:K48">
    <cfRule type="expression" dxfId="1145" priority="1798" stopIfTrue="1">
      <formula>AND(NE(#REF!,"#"),NE($J48,""),NOT(IFERROR(VLOOKUP($I48,INDIRECT("VariableTypes!$A$2:$D"),4,FALSE),FALSE)))</formula>
    </cfRule>
  </conditionalFormatting>
  <conditionalFormatting sqref="K91:K95">
    <cfRule type="expression" dxfId="1144" priority="1799" stopIfTrue="1">
      <formula>AND(NE(#REF!,"#"),NE($K91,""),NOT(IFERROR(VLOOKUP($I91,INDIRECT("VariableTypes!$A$2:$E"),5,FALSE),FALSE)),OR($B91="",$D91=""))</formula>
    </cfRule>
  </conditionalFormatting>
  <conditionalFormatting sqref="I48 I91:I95">
    <cfRule type="expression" dxfId="1143" priority="1800" stopIfTrue="1">
      <formula>AND(NE(#REF!,"#"),COUNTBLANK($D48:$H48)&lt;5,ISBLANK($B48))</formula>
    </cfRule>
  </conditionalFormatting>
  <conditionalFormatting sqref="J90:J95 K12:K29 J63:J70 J50:J59 J48:K48">
    <cfRule type="expression" dxfId="1142" priority="1801" stopIfTrue="1">
      <formula>AND(NE(#REF!,"#"),IFERROR(VLOOKUP($I12,INDIRECT("VariableTypes!$A$2:$D"),4,FALSE),FALSE))</formula>
    </cfRule>
  </conditionalFormatting>
  <conditionalFormatting sqref="K91:K95">
    <cfRule type="expression" dxfId="1141" priority="1802" stopIfTrue="1">
      <formula>AND(NE(#REF!,"#"),OR(IFERROR(VLOOKUP($I91,INDIRECT("VariableTypes!$A$2:$E"),5,FALSE),FALSE),AND(NE($B91,""),NE($D91,""))))</formula>
    </cfRule>
  </conditionalFormatting>
  <conditionalFormatting sqref="E90:H90">
    <cfRule type="expression" dxfId="1140" priority="493" stopIfTrue="1">
      <formula>AND(NE(#REF!,"#"),NE(E90,""),NE(COUNTA($B90:D90),0))</formula>
    </cfRule>
  </conditionalFormatting>
  <conditionalFormatting sqref="E29:H29 E22:H22">
    <cfRule type="expression" dxfId="1139" priority="2574" stopIfTrue="1">
      <formula>AND(NE(#REF!,"#"),NE(E22,""),NE(COUNTA(#REF!),0))</formula>
    </cfRule>
  </conditionalFormatting>
  <conditionalFormatting sqref="F71:I71 E64:H64 F51:H51">
    <cfRule type="expression" dxfId="1138" priority="467" stopIfTrue="1">
      <formula>AND(NE(#REF!,"#"),NE(E51,""),NE(COUNTA($D51:D51),0))</formula>
    </cfRule>
  </conditionalFormatting>
  <conditionalFormatting sqref="I29 I64 I90 I51 I22">
    <cfRule type="expression" dxfId="1137" priority="2593" stopIfTrue="1">
      <formula>AND(NE(#REF!,"#"),NE($I22,""),OR(COUNTBLANK($D22:$H22)=5,NE(#REF!,""),IFERROR(VLOOKUP($I22,INDIRECT("VariableTypes!A2:A"),1,FALSE),TRUE)))</formula>
    </cfRule>
  </conditionalFormatting>
  <conditionalFormatting sqref="K90">
    <cfRule type="expression" dxfId="1136" priority="2595" stopIfTrue="1">
      <formula>AND(NE(#REF!,"#"),NE($K90,""),NOT(IFERROR(VLOOKUP($I90,INDIRECT("VariableTypes!$A$2:$E"),5,FALSE),FALSE)),OR(#REF!="",$D90=""))</formula>
    </cfRule>
  </conditionalFormatting>
  <conditionalFormatting sqref="I90 I29 I64 I51 I22">
    <cfRule type="expression" dxfId="1135" priority="2597" stopIfTrue="1">
      <formula>AND(NE(#REF!,"#"),COUNTBLANK($D22:$H22)&lt;5,ISBLANK(#REF!))</formula>
    </cfRule>
  </conditionalFormatting>
  <conditionalFormatting sqref="K90">
    <cfRule type="expression" dxfId="1134" priority="2599" stopIfTrue="1">
      <formula>AND(NE(#REF!,"#"),OR(IFERROR(VLOOKUP($I90,INDIRECT("VariableTypes!$A$2:$E"),5,FALSE),FALSE),AND(NE(#REF!,""),NE($D90,""))))</formula>
    </cfRule>
  </conditionalFormatting>
  <conditionalFormatting sqref="J90 J63:J70 J51:J59">
    <cfRule type="expression" dxfId="1133" priority="418" stopIfTrue="1">
      <formula>AND(NE(#REF!,"#"),NE($J51,""),NOT(IFERROR(VLOOKUP($I51,INDIRECT("VariableTypes!$A$2:$D"),4,FALSE),FALSE)))</formula>
    </cfRule>
  </conditionalFormatting>
  <conditionalFormatting sqref="I49">
    <cfRule type="expression" dxfId="1132" priority="370" stopIfTrue="1">
      <formula>AND(NE(#REF!,"#"),COUNTBLANK($D49:$H49)&lt;5,ISBLANK($B49))</formula>
    </cfRule>
  </conditionalFormatting>
  <conditionalFormatting sqref="I49">
    <cfRule type="expression" dxfId="1131" priority="367" stopIfTrue="1">
      <formula>AND(NE(#REF!,"#"),NE($I49,""),OR(COUNTBLANK($D49:$H49)=5,NE($B49,""),IFERROR(VLOOKUP($I49,INDIRECT("VariableTypes!A2:A"),1,FALSE),TRUE)))</formula>
    </cfRule>
  </conditionalFormatting>
  <conditionalFormatting sqref="J49:L49">
    <cfRule type="expression" dxfId="1130" priority="368" stopIfTrue="1">
      <formula>AND(NE(#REF!,"#"),NE($J49,""),NOT(IFERROR(VLOOKUP($I49,INDIRECT("VariableTypes!$A$2:$D"),4,FALSE),FALSE)))</formula>
    </cfRule>
  </conditionalFormatting>
  <conditionalFormatting sqref="J49:L49">
    <cfRule type="expression" dxfId="1129" priority="369" stopIfTrue="1">
      <formula>AND(NE(#REF!,"#"),IFERROR(VLOOKUP($I49,INDIRECT("VariableTypes!$A$2:$D"),4,FALSE),FALSE))</formula>
    </cfRule>
  </conditionalFormatting>
  <conditionalFormatting sqref="E49:H49">
    <cfRule type="expression" dxfId="1128" priority="364" stopIfTrue="1">
      <formula>AND(NE(#REF!,"#"),NE(E49,""),NE(COUNTA($A49:D49),0))</formula>
    </cfRule>
  </conditionalFormatting>
  <conditionalFormatting sqref="H49">
    <cfRule type="expression" dxfId="1127" priority="365" stopIfTrue="1">
      <formula>AND(NE(#REF!,"#"),COUNTBLANK($D49:$G49)&lt;5,ISBLANK($A49))</formula>
    </cfRule>
  </conditionalFormatting>
  <conditionalFormatting sqref="H49">
    <cfRule type="expression" dxfId="1126" priority="366" stopIfTrue="1">
      <formula>AND(NE(#REF!,"#"),NE($H49,""),OR(COUNTBLANK($D49:$G49)=5,NE($A49,""),IFERROR(VLOOKUP($H49,INDIRECT("VariableTypes!A2:A"),1,FALSE),TRUE)))</formula>
    </cfRule>
  </conditionalFormatting>
  <conditionalFormatting sqref="J71">
    <cfRule type="expression" dxfId="1125" priority="7894" stopIfTrue="1">
      <formula>AND(NE(#REF!,"#"),NE($J71,""),OR(COUNTBLANK($E71:$I71)=5,NE($D71,""),IFERROR(VLOOKUP($J71,INDIRECT("VariableTypes!A2:A"),1,FALSE),TRUE)))</formula>
    </cfRule>
  </conditionalFormatting>
  <conditionalFormatting sqref="K71">
    <cfRule type="expression" dxfId="1124" priority="7898" stopIfTrue="1">
      <formula>AND(NE(#REF!,"#"),NE($K71,""),NOT(IFERROR(VLOOKUP($J71,INDIRECT("VariableTypes!$A$2:$D"),4,FALSE),FALSE)))</formula>
    </cfRule>
  </conditionalFormatting>
  <conditionalFormatting sqref="J71">
    <cfRule type="expression" dxfId="1123" priority="7903" stopIfTrue="1">
      <formula>AND(NE(#REF!,"#"),COUNTBLANK($E71:$I71)&lt;5,ISBLANK($D71))</formula>
    </cfRule>
  </conditionalFormatting>
  <conditionalFormatting sqref="K71">
    <cfRule type="expression" dxfId="1122" priority="7907" stopIfTrue="1">
      <formula>AND(NE(#REF!,"#"),IFERROR(VLOOKUP($J71,INDIRECT("VariableTypes!$A$2:$D"),4,FALSE),FALSE))</formula>
    </cfRule>
  </conditionalFormatting>
  <conditionalFormatting sqref="K12:K29">
    <cfRule type="expression" dxfId="1121" priority="7914" stopIfTrue="1">
      <formula>AND(NE(#REF!,"#"),NE($K12,""),NOT(IFERROR(VLOOKUP($I12,INDIRECT("VariableTypes!$A$2:$D"),4,FALSE),FALSE)))</formula>
    </cfRule>
  </conditionalFormatting>
  <conditionalFormatting sqref="D23 D52 D65">
    <cfRule type="expression" dxfId="1120" priority="333" stopIfTrue="1">
      <formula>AND(NE(#REF!,"#"),NE(D23,""),NE(COUNTA(D23:$XFD23),0))</formula>
    </cfRule>
  </conditionalFormatting>
  <conditionalFormatting sqref="F25:H25">
    <cfRule type="expression" dxfId="1119" priority="320" stopIfTrue="1">
      <formula>AND(NE(#REF!,"#"),NE(F25,""),NE(COUNTA($E25:E25),0))</formula>
    </cfRule>
  </conditionalFormatting>
  <conditionalFormatting sqref="E24">
    <cfRule type="expression" dxfId="1118" priority="321" stopIfTrue="1">
      <formula>AND(NE(#REF!,"#"),NE(E24,""),NE(COUNTA($D25:E25),0))</formula>
    </cfRule>
  </conditionalFormatting>
  <conditionalFormatting sqref="J41:K41">
    <cfRule type="expression" dxfId="1117" priority="192" stopIfTrue="1">
      <formula>AND(NE(#REF!,"#"),OR(IFERROR(VLOOKUP($I41,INDIRECT("VariableTypes!$A$2:$E"),5,FALSE),FALSE),AND(NE($D41,""),NE(#REF!,""))))</formula>
    </cfRule>
  </conditionalFormatting>
  <conditionalFormatting sqref="D34">
    <cfRule type="expression" dxfId="1116" priority="184" stopIfTrue="1">
      <formula>AND(NE(#REF!,"#"),NE(D34,""),NE(COUNTA(#REF!),0))</formula>
    </cfRule>
  </conditionalFormatting>
  <conditionalFormatting sqref="D49">
    <cfRule type="expression" dxfId="1115" priority="277" stopIfTrue="1">
      <formula>AND(NE(#REF!,"#"),NE(D49,""),NE(COUNTA($A49:B49),0))</formula>
    </cfRule>
  </conditionalFormatting>
  <conditionalFormatting sqref="K50">
    <cfRule type="expression" dxfId="1114" priority="10537" stopIfTrue="1">
      <formula>AND(NE(#REF!,"#"),NE($K50,""),NOT(IFERROR(VLOOKUP($I50,INDIRECT("VariableTypes!$A$2:$E"),5,FALSE),FALSE)),OR($B50="",$C50=""))</formula>
    </cfRule>
  </conditionalFormatting>
  <conditionalFormatting sqref="K50">
    <cfRule type="expression" dxfId="1113" priority="10539" stopIfTrue="1">
      <formula>AND(NE(#REF!,"#"),OR(IFERROR(VLOOKUP($I50,INDIRECT("VariableTypes!$A$2:$E"),5,FALSE),FALSE),AND(NE($B50,""),NE($C50,""))))</formula>
    </cfRule>
  </conditionalFormatting>
  <conditionalFormatting sqref="F23:I23">
    <cfRule type="expression" dxfId="1112" priority="276" stopIfTrue="1">
      <formula>AND(NE(#REF!,"#"),NE(F23,""),NE(COUNTA($E23:F23),0))</formula>
    </cfRule>
  </conditionalFormatting>
  <conditionalFormatting sqref="F54:H54">
    <cfRule type="expression" dxfId="1111" priority="273" stopIfTrue="1">
      <formula>AND(NE(#REF!,"#"),NE(F54,""),NE(COUNTA($E54:E54),0))</formula>
    </cfRule>
  </conditionalFormatting>
  <conditionalFormatting sqref="E53">
    <cfRule type="expression" dxfId="1110" priority="274" stopIfTrue="1">
      <formula>AND(NE(#REF!,"#"),NE(E53,""),NE(COUNTA($D54:E54),0))</formula>
    </cfRule>
  </conditionalFormatting>
  <conditionalFormatting sqref="F52:I52">
    <cfRule type="expression" dxfId="1109" priority="272" stopIfTrue="1">
      <formula>AND(NE(#REF!,"#"),NE(F52,""),NE(COUNTA($E52:F52),0))</formula>
    </cfRule>
  </conditionalFormatting>
  <conditionalFormatting sqref="F65:I65">
    <cfRule type="expression" dxfId="1108" priority="270" stopIfTrue="1">
      <formula>AND(NE(#REF!,"#"),NE(F65,""),NE(COUNTA($E65:F65),0))</formula>
    </cfRule>
  </conditionalFormatting>
  <conditionalFormatting sqref="F67:H67">
    <cfRule type="expression" dxfId="1107" priority="267" stopIfTrue="1">
      <formula>AND(NE(#REF!,"#"),NE(F67,""),NE(COUNTA($E67:E67),0))</formula>
    </cfRule>
  </conditionalFormatting>
  <conditionalFormatting sqref="E66">
    <cfRule type="expression" dxfId="1106" priority="268" stopIfTrue="1">
      <formula>AND(NE(#REF!,"#"),NE(E66,""),NE(COUNTA($D67:E67),0))</formula>
    </cfRule>
  </conditionalFormatting>
  <conditionalFormatting sqref="J61:J62">
    <cfRule type="expression" dxfId="1105" priority="10542" stopIfTrue="1">
      <formula>AND(NE(#REF!,"#"),IFERROR(VLOOKUP(#REF!,INDIRECT("VariableTypes!$A$2:$D"),4,FALSE),FALSE))</formula>
    </cfRule>
  </conditionalFormatting>
  <conditionalFormatting sqref="J61:J62">
    <cfRule type="expression" dxfId="1104" priority="10545" stopIfTrue="1">
      <formula>AND(NE(#REF!,"#"),NE($J61,""),NOT(IFERROR(VLOOKUP(#REF!,INDIRECT("VariableTypes!$A$2:$D"),4,FALSE),FALSE)))</formula>
    </cfRule>
  </conditionalFormatting>
  <conditionalFormatting sqref="J60">
    <cfRule type="expression" dxfId="1103" priority="10552" stopIfTrue="1">
      <formula>AND(NE(#REF!,"#"),IFERROR(VLOOKUP($I61,INDIRECT("VariableTypes!$A$2:$D"),4,FALSE),FALSE))</formula>
    </cfRule>
  </conditionalFormatting>
  <conditionalFormatting sqref="J60">
    <cfRule type="expression" dxfId="1102" priority="10555" stopIfTrue="1">
      <formula>AND(NE(#REF!,"#"),NE($J60,""),NOT(IFERROR(VLOOKUP($I61,INDIRECT("VariableTypes!$A$2:$D"),4,FALSE),FALSE)))</formula>
    </cfRule>
  </conditionalFormatting>
  <conditionalFormatting sqref="G60">
    <cfRule type="expression" dxfId="1101" priority="257" stopIfTrue="1">
      <formula>AND(NE(#REF!,"#"),NE(G60,""),NE(COUNTA($E60:F60),0))</formula>
    </cfRule>
  </conditionalFormatting>
  <conditionalFormatting sqref="D30:F30 C31:F31">
    <cfRule type="expression" dxfId="1100" priority="195" stopIfTrue="1">
      <formula>AND(NE(#REF!,"#"),NE(C30,""),NE(COUNTA($B30:B30),0))</formula>
    </cfRule>
  </conditionalFormatting>
  <conditionalFormatting sqref="J38:K38 J37 J30:K36">
    <cfRule type="expression" dxfId="1099" priority="198" stopIfTrue="1">
      <formula>AND(NE(#REF!,"#"),NE($J30,""),NOT(IFERROR(VLOOKUP($H30,INDIRECT("VariableTypes!$A$2:$E"),5,FALSE),FALSE)),OR($B30="",$C30=""))</formula>
    </cfRule>
  </conditionalFormatting>
  <conditionalFormatting sqref="J38:K38 J37 J30:K36">
    <cfRule type="expression" dxfId="1098" priority="201" stopIfTrue="1">
      <formula>AND(NE(#REF!,"#"),OR(IFERROR(VLOOKUP($H30,INDIRECT("VariableTypes!$A$2:$E"),5,FALSE),FALSE),AND(NE($B30,""),NE($C30,""))))</formula>
    </cfRule>
  </conditionalFormatting>
  <conditionalFormatting sqref="F38:I38">
    <cfRule type="expression" dxfId="1097" priority="194" stopIfTrue="1">
      <formula>AND(NE(#REF!,"#"),NE(F38,""),NE(COUNTA($B38:E38),0))</formula>
    </cfRule>
  </conditionalFormatting>
  <conditionalFormatting sqref="G30:G31">
    <cfRule type="expression" dxfId="1096" priority="202" stopIfTrue="1">
      <formula>AND(NE(#REF!,"#"),NE($G30,""),OR(COUNTBLANK($C30:$F30)=5,NE($B30,""),IFERROR(VLOOKUP($G30,INDIRECT("VariableTypes!A2:A"),1,FALSE),TRUE)))</formula>
    </cfRule>
  </conditionalFormatting>
  <conditionalFormatting sqref="H30:H31">
    <cfRule type="expression" dxfId="1095" priority="203" stopIfTrue="1">
      <formula>AND(NE(#REF!,"#"),NE($H30,""),NOT(IFERROR(VLOOKUP($G30,INDIRECT("VariableTypes!$A$2:$D"),4,FALSE),FALSE)))</formula>
    </cfRule>
  </conditionalFormatting>
  <conditionalFormatting sqref="I30">
    <cfRule type="expression" dxfId="1094" priority="204" stopIfTrue="1">
      <formula>AND(NE(#REF!,"#"),NE($I30,""),NOT(IFERROR(VLOOKUP($G30,INDIRECT("VariableTypes!$A$2:$E"),5,FALSE),FALSE)),OR($B30="",#REF!=""))</formula>
    </cfRule>
  </conditionalFormatting>
  <conditionalFormatting sqref="G30:G31">
    <cfRule type="expression" dxfId="1093" priority="205" stopIfTrue="1">
      <formula>AND(NE(#REF!,"#"),COUNTBLANK($C30:$F30)&lt;5,ISBLANK($B30))</formula>
    </cfRule>
  </conditionalFormatting>
  <conditionalFormatting sqref="H30:H31">
    <cfRule type="expression" dxfId="1092" priority="206" stopIfTrue="1">
      <formula>AND(NE(#REF!,"#"),IFERROR(VLOOKUP($G30,INDIRECT("VariableTypes!$A$2:$D"),4,FALSE),FALSE))</formula>
    </cfRule>
  </conditionalFormatting>
  <conditionalFormatting sqref="I30">
    <cfRule type="expression" dxfId="1091" priority="207" stopIfTrue="1">
      <formula>AND(NE(#REF!,"#"),OR(IFERROR(VLOOKUP($G30,INDIRECT("VariableTypes!$A$2:$E"),5,FALSE),FALSE),AND(NE($B30,""),NE(#REF!,""))))</formula>
    </cfRule>
  </conditionalFormatting>
  <conditionalFormatting sqref="D38">
    <cfRule type="expression" dxfId="1090" priority="208" stopIfTrue="1">
      <formula>AND(NE(#REF!,"#"),NE(D38,""),NE(COUNTA(#REF!),0))</formula>
    </cfRule>
  </conditionalFormatting>
  <conditionalFormatting sqref="I34:I36">
    <cfRule type="expression" dxfId="1089" priority="193" stopIfTrue="1">
      <formula>AND(NE(#REF!,"#"),NE(I34,""),NE(COUNTA($A34:H34),0))</formula>
    </cfRule>
  </conditionalFormatting>
  <conditionalFormatting sqref="F39:H39">
    <cfRule type="expression" dxfId="1088" priority="186" stopIfTrue="1">
      <formula>AND(NE(#REF!,"#"),NE(F39,""),NE(COUNTA($C39:E39),0))</formula>
    </cfRule>
  </conditionalFormatting>
  <conditionalFormatting sqref="J39:K39">
    <cfRule type="expression" dxfId="1087" priority="187" stopIfTrue="1">
      <formula>AND(NE(#REF!,"#"),NE($J39,""),NOT(IFERROR(VLOOKUP($H39,INDIRECT("VariableTypes!$A$2:$E"),5,FALSE),FALSE)),OR($C39="",#REF!=""))</formula>
    </cfRule>
  </conditionalFormatting>
  <conditionalFormatting sqref="J39:K39">
    <cfRule type="expression" dxfId="1086" priority="188" stopIfTrue="1">
      <formula>AND(NE(#REF!,"#"),OR(IFERROR(VLOOKUP($H39,INDIRECT("VariableTypes!$A$2:$E"),5,FALSE),FALSE),AND(NE($C39,""),NE(#REF!,""))))</formula>
    </cfRule>
  </conditionalFormatting>
  <conditionalFormatting sqref="F41 H41:I41">
    <cfRule type="expression" dxfId="1085" priority="189" stopIfTrue="1">
      <formula>AND(NE(#REF!,"#"),NE(F41,""),NE(COUNTA($D41:E41),0))</formula>
    </cfRule>
  </conditionalFormatting>
  <conditionalFormatting sqref="D41">
    <cfRule type="expression" dxfId="1084" priority="190" stopIfTrue="1">
      <formula>AND(NE(#REF!,"#"),NE(D41,""),NE(COUNTA($D41:F41),0))</formula>
    </cfRule>
  </conditionalFormatting>
  <conditionalFormatting sqref="J41:K41">
    <cfRule type="expression" dxfId="1083" priority="191" stopIfTrue="1">
      <formula>AND(NE(#REF!,"#"),NE($J41,""),NOT(IFERROR(VLOOKUP($I41,INDIRECT("VariableTypes!$A$2:$E"),5,FALSE),FALSE)),OR($D41="",#REF!=""))</formula>
    </cfRule>
  </conditionalFormatting>
  <conditionalFormatting sqref="F32:I33">
    <cfRule type="expression" dxfId="1082" priority="181" stopIfTrue="1">
      <formula>AND(NE(#REF!,"#"),NE(F32,""),NE(COUNTA($A32:E32),0))</formula>
    </cfRule>
  </conditionalFormatting>
  <conditionalFormatting sqref="E33">
    <cfRule type="expression" dxfId="1081" priority="182" stopIfTrue="1">
      <formula>AND(NE(#REF!,"#"),NE(E33,""),NE(COUNTA($A35:D35),0))</formula>
    </cfRule>
  </conditionalFormatting>
  <conditionalFormatting sqref="D32:D33">
    <cfRule type="expression" dxfId="1080" priority="180" stopIfTrue="1">
      <formula>AND(NE(#REF!,"#"),NE(D32,""),NE(COUNTA($A32:C32),0))</formula>
    </cfRule>
  </conditionalFormatting>
  <conditionalFormatting sqref="E32">
    <cfRule type="expression" dxfId="1079" priority="183" stopIfTrue="1">
      <formula>AND(NE(#REF!,"#"),NE(E32,""),NE(COUNTA($A34:C34),0))</formula>
    </cfRule>
  </conditionalFormatting>
  <conditionalFormatting sqref="D35">
    <cfRule type="expression" dxfId="1078" priority="185" stopIfTrue="1">
      <formula>AND(NE(#REF!,"#"),NE(D35,""),NE(COUNTA(#REF!),0))</formula>
    </cfRule>
  </conditionalFormatting>
  <conditionalFormatting sqref="H37:I37">
    <cfRule type="expression" dxfId="1077" priority="177" stopIfTrue="1">
      <formula>AND(NE(#REF!,"#"),NE(H37,""),NE(COUNTA($A37:G37),0))</formula>
    </cfRule>
  </conditionalFormatting>
  <conditionalFormatting sqref="H37:I37">
    <cfRule type="expression" dxfId="1076" priority="178" stopIfTrue="1">
      <formula>AND(NE(#REF!,"#"),COUNTBLANK($C37:$G37)&lt;5,ISBLANK($A37))</formula>
    </cfRule>
  </conditionalFormatting>
  <conditionalFormatting sqref="H37:I37">
    <cfRule type="expression" dxfId="1075" priority="179" stopIfTrue="1">
      <formula>AND(NE(#REF!,"#"),NE($H37,""),OR(COUNTBLANK($C37:$G37)=5,NE($A37,""),IFERROR(VLOOKUP($H37,INDIRECT("VariableTypes!A2:A"),1,FALSE),TRUE)))</formula>
    </cfRule>
  </conditionalFormatting>
  <conditionalFormatting sqref="G37">
    <cfRule type="expression" dxfId="1074" priority="174" stopIfTrue="1">
      <formula>AND(NE(#REF!,"#"),NE(G37,""),NE(COUNTA($C37:F37),0))</formula>
    </cfRule>
  </conditionalFormatting>
  <conditionalFormatting sqref="G37">
    <cfRule type="expression" dxfId="1073" priority="175" stopIfTrue="1">
      <formula>AND(NE(#REF!,"#"),COUNTBLANK($C37:$F37)&lt;5,ISBLANK(#REF!))</formula>
    </cfRule>
  </conditionalFormatting>
  <conditionalFormatting sqref="G37">
    <cfRule type="expression" dxfId="1072" priority="176" stopIfTrue="1">
      <formula>AND(NE(#REF!,"#"),NE($G37,""),OR(COUNTBLANK($C37:$F37)=5,NE(#REF!,""),IFERROR(VLOOKUP($G37,INDIRECT("VariableTypes!A2:A"),1,FALSE),TRUE)))</formula>
    </cfRule>
  </conditionalFormatting>
  <conditionalFormatting sqref="C37:F37 E38">
    <cfRule type="expression" dxfId="1071" priority="173" stopIfTrue="1">
      <formula>AND(NE(#REF!,"#"),NE(C37,""),NE(COUNTA(#REF!),0))</formula>
    </cfRule>
  </conditionalFormatting>
  <conditionalFormatting sqref="H34">
    <cfRule type="expression" dxfId="1070" priority="209" stopIfTrue="1">
      <formula>AND(NE(#REF!,"#"),NE(H34,""),NE(COUNTA($A34:F34),0))</formula>
    </cfRule>
  </conditionalFormatting>
  <conditionalFormatting sqref="E35:E36">
    <cfRule type="expression" dxfId="1069" priority="210" stopIfTrue="1">
      <formula>AND(NE(#REF!,"#"),NE(E35,""),NE(COUNTA($A35:E35),0))</formula>
    </cfRule>
  </conditionalFormatting>
  <conditionalFormatting sqref="G34:G36 H35:H36">
    <cfRule type="expression" dxfId="1068" priority="213" stopIfTrue="1">
      <formula>AND(NE(#REF!,"#"),NE(G34,""),NE(COUNTA($A34:D34),0))</formula>
    </cfRule>
  </conditionalFormatting>
  <conditionalFormatting sqref="D36">
    <cfRule type="expression" dxfId="1067" priority="172" stopIfTrue="1">
      <formula>AND(NE(#REF!,"#"),NE(D36,""),NE(COUNTA(#REF!),0))</formula>
    </cfRule>
  </conditionalFormatting>
  <conditionalFormatting sqref="A45:A47">
    <cfRule type="cellIs" dxfId="1066" priority="167" stopIfTrue="1" operator="equal">
      <formula>"include_in_docs"</formula>
    </cfRule>
  </conditionalFormatting>
  <conditionalFormatting sqref="D72:F72 C73:F73">
    <cfRule type="expression" dxfId="1065" priority="148" stopIfTrue="1">
      <formula>AND(NE(#REF!,"#"),NE(C72,""),NE(COUNTA($B72:B72),0))</formula>
    </cfRule>
  </conditionalFormatting>
  <conditionalFormatting sqref="J80:K80 J79 J72:K78">
    <cfRule type="expression" dxfId="1064" priority="151" stopIfTrue="1">
      <formula>AND(NE(#REF!,"#"),NE($J72,""),NOT(IFERROR(VLOOKUP($H72,INDIRECT("VariableTypes!$A$2:$E"),5,FALSE),FALSE)),OR($B72="",$C72=""))</formula>
    </cfRule>
  </conditionalFormatting>
  <conditionalFormatting sqref="J80:K80 J79 J72:K78">
    <cfRule type="expression" dxfId="1063" priority="154" stopIfTrue="1">
      <formula>AND(NE(#REF!,"#"),OR(IFERROR(VLOOKUP($H72,INDIRECT("VariableTypes!$A$2:$E"),5,FALSE),FALSE),AND(NE($B72,""),NE($C72,""))))</formula>
    </cfRule>
  </conditionalFormatting>
  <conditionalFormatting sqref="F80:I80">
    <cfRule type="expression" dxfId="1062" priority="147" stopIfTrue="1">
      <formula>AND(NE(#REF!,"#"),NE(F80,""),NE(COUNTA($B80:E80),0))</formula>
    </cfRule>
  </conditionalFormatting>
  <conditionalFormatting sqref="G72:G73">
    <cfRule type="expression" dxfId="1061" priority="155" stopIfTrue="1">
      <formula>AND(NE(#REF!,"#"),NE($G72,""),OR(COUNTBLANK($C72:$F72)=5,NE($B72,""),IFERROR(VLOOKUP($G72,INDIRECT("VariableTypes!A2:A"),1,FALSE),TRUE)))</formula>
    </cfRule>
  </conditionalFormatting>
  <conditionalFormatting sqref="H72:H73">
    <cfRule type="expression" dxfId="1060" priority="156" stopIfTrue="1">
      <formula>AND(NE(#REF!,"#"),NE($H72,""),NOT(IFERROR(VLOOKUP($G72,INDIRECT("VariableTypes!$A$2:$D"),4,FALSE),FALSE)))</formula>
    </cfRule>
  </conditionalFormatting>
  <conditionalFormatting sqref="I72">
    <cfRule type="expression" dxfId="1059" priority="157" stopIfTrue="1">
      <formula>AND(NE(#REF!,"#"),NE($I72,""),NOT(IFERROR(VLOOKUP($G72,INDIRECT("VariableTypes!$A$2:$E"),5,FALSE),FALSE)),OR($B72="",#REF!=""))</formula>
    </cfRule>
  </conditionalFormatting>
  <conditionalFormatting sqref="G72:G73">
    <cfRule type="expression" dxfId="1058" priority="158" stopIfTrue="1">
      <formula>AND(NE(#REF!,"#"),COUNTBLANK($C72:$F72)&lt;5,ISBLANK($B72))</formula>
    </cfRule>
  </conditionalFormatting>
  <conditionalFormatting sqref="H72:H73">
    <cfRule type="expression" dxfId="1057" priority="159" stopIfTrue="1">
      <formula>AND(NE(#REF!,"#"),IFERROR(VLOOKUP($G72,INDIRECT("VariableTypes!$A$2:$D"),4,FALSE),FALSE))</formula>
    </cfRule>
  </conditionalFormatting>
  <conditionalFormatting sqref="I72">
    <cfRule type="expression" dxfId="1056" priority="160" stopIfTrue="1">
      <formula>AND(NE(#REF!,"#"),OR(IFERROR(VLOOKUP($G72,INDIRECT("VariableTypes!$A$2:$E"),5,FALSE),FALSE),AND(NE($B72,""),NE(#REF!,""))))</formula>
    </cfRule>
  </conditionalFormatting>
  <conditionalFormatting sqref="D80">
    <cfRule type="expression" dxfId="1055" priority="161" stopIfTrue="1">
      <formula>AND(NE(#REF!,"#"),NE(D80,""),NE(COUNTA(#REF!),0))</formula>
    </cfRule>
  </conditionalFormatting>
  <conditionalFormatting sqref="I76:I78">
    <cfRule type="expression" dxfId="1054" priority="146" stopIfTrue="1">
      <formula>AND(NE(#REF!,"#"),NE(I76,""),NE(COUNTA($A76:H76),0))</formula>
    </cfRule>
  </conditionalFormatting>
  <conditionalFormatting sqref="F81:H81">
    <cfRule type="expression" dxfId="1053" priority="139" stopIfTrue="1">
      <formula>AND(NE(#REF!,"#"),NE(F81,""),NE(COUNTA($C81:E81),0))</formula>
    </cfRule>
  </conditionalFormatting>
  <conditionalFormatting sqref="J81:K81">
    <cfRule type="expression" dxfId="1052" priority="140" stopIfTrue="1">
      <formula>AND(NE(#REF!,"#"),NE($J81,""),NOT(IFERROR(VLOOKUP($H81,INDIRECT("VariableTypes!$A$2:$E"),5,FALSE),FALSE)),OR($C81="",#REF!=""))</formula>
    </cfRule>
  </conditionalFormatting>
  <conditionalFormatting sqref="J81:K81">
    <cfRule type="expression" dxfId="1051" priority="141" stopIfTrue="1">
      <formula>AND(NE(#REF!,"#"),OR(IFERROR(VLOOKUP($H81,INDIRECT("VariableTypes!$A$2:$E"),5,FALSE),FALSE),AND(NE($C81,""),NE(#REF!,""))))</formula>
    </cfRule>
  </conditionalFormatting>
  <conditionalFormatting sqref="F83 H83:I83">
    <cfRule type="expression" dxfId="1050" priority="142" stopIfTrue="1">
      <formula>AND(NE(#REF!,"#"),NE(F83,""),NE(COUNTA($D83:E83),0))</formula>
    </cfRule>
  </conditionalFormatting>
  <conditionalFormatting sqref="D83">
    <cfRule type="expression" dxfId="1049" priority="143" stopIfTrue="1">
      <formula>AND(NE(#REF!,"#"),NE(D83,""),NE(COUNTA($D83:F83),0))</formula>
    </cfRule>
  </conditionalFormatting>
  <conditionalFormatting sqref="J83:K83">
    <cfRule type="expression" dxfId="1048" priority="144" stopIfTrue="1">
      <formula>AND(NE(#REF!,"#"),NE($J83,""),NOT(IFERROR(VLOOKUP($I83,INDIRECT("VariableTypes!$A$2:$E"),5,FALSE),FALSE)),OR($D83="",#REF!=""))</formula>
    </cfRule>
  </conditionalFormatting>
  <conditionalFormatting sqref="J83:K83">
    <cfRule type="expression" dxfId="1047" priority="145" stopIfTrue="1">
      <formula>AND(NE(#REF!,"#"),OR(IFERROR(VLOOKUP($I83,INDIRECT("VariableTypes!$A$2:$E"),5,FALSE),FALSE),AND(NE($D83,""),NE(#REF!,""))))</formula>
    </cfRule>
  </conditionalFormatting>
  <conditionalFormatting sqref="F74:I75">
    <cfRule type="expression" dxfId="1046" priority="134" stopIfTrue="1">
      <formula>AND(NE(#REF!,"#"),NE(F74,""),NE(COUNTA($A74:E74),0))</formula>
    </cfRule>
  </conditionalFormatting>
  <conditionalFormatting sqref="E75">
    <cfRule type="expression" dxfId="1045" priority="135" stopIfTrue="1">
      <formula>AND(NE(#REF!,"#"),NE(E75,""),NE(COUNTA($A77:D77),0))</formula>
    </cfRule>
  </conditionalFormatting>
  <conditionalFormatting sqref="D74:D75">
    <cfRule type="expression" dxfId="1044" priority="133" stopIfTrue="1">
      <formula>AND(NE(#REF!,"#"),NE(D74,""),NE(COUNTA($A74:C74),0))</formula>
    </cfRule>
  </conditionalFormatting>
  <conditionalFormatting sqref="E74">
    <cfRule type="expression" dxfId="1043" priority="136" stopIfTrue="1">
      <formula>AND(NE(#REF!,"#"),NE(E74,""),NE(COUNTA($A76:C76),0))</formula>
    </cfRule>
  </conditionalFormatting>
  <conditionalFormatting sqref="D76">
    <cfRule type="expression" dxfId="1042" priority="137" stopIfTrue="1">
      <formula>AND(NE(#REF!,"#"),NE(D76,""),NE(COUNTA(#REF!),0))</formula>
    </cfRule>
  </conditionalFormatting>
  <conditionalFormatting sqref="D77">
    <cfRule type="expression" dxfId="1041" priority="138" stopIfTrue="1">
      <formula>AND(NE(#REF!,"#"),NE(D77,""),NE(COUNTA(#REF!),0))</formula>
    </cfRule>
  </conditionalFormatting>
  <conditionalFormatting sqref="H79:I79">
    <cfRule type="expression" dxfId="1040" priority="130" stopIfTrue="1">
      <formula>AND(NE(#REF!,"#"),NE(H79,""),NE(COUNTA($A79:G79),0))</formula>
    </cfRule>
  </conditionalFormatting>
  <conditionalFormatting sqref="H79:I79">
    <cfRule type="expression" dxfId="1039" priority="131" stopIfTrue="1">
      <formula>AND(NE(#REF!,"#"),COUNTBLANK($C79:$G79)&lt;5,ISBLANK($A79))</formula>
    </cfRule>
  </conditionalFormatting>
  <conditionalFormatting sqref="H79:I79">
    <cfRule type="expression" dxfId="1038" priority="132" stopIfTrue="1">
      <formula>AND(NE(#REF!,"#"),NE($H79,""),OR(COUNTBLANK($C79:$G79)=5,NE($A79,""),IFERROR(VLOOKUP($H79,INDIRECT("VariableTypes!A2:A"),1,FALSE),TRUE)))</formula>
    </cfRule>
  </conditionalFormatting>
  <conditionalFormatting sqref="G79">
    <cfRule type="expression" dxfId="1037" priority="127" stopIfTrue="1">
      <formula>AND(NE(#REF!,"#"),NE(G79,""),NE(COUNTA($C79:F79),0))</formula>
    </cfRule>
  </conditionalFormatting>
  <conditionalFormatting sqref="G79">
    <cfRule type="expression" dxfId="1036" priority="128" stopIfTrue="1">
      <formula>AND(NE(#REF!,"#"),COUNTBLANK($C79:$F79)&lt;5,ISBLANK(#REF!))</formula>
    </cfRule>
  </conditionalFormatting>
  <conditionalFormatting sqref="G79">
    <cfRule type="expression" dxfId="1035" priority="129" stopIfTrue="1">
      <formula>AND(NE(#REF!,"#"),NE($G79,""),OR(COUNTBLANK($C79:$F79)=5,NE(#REF!,""),IFERROR(VLOOKUP($G79,INDIRECT("VariableTypes!A2:A"),1,FALSE),TRUE)))</formula>
    </cfRule>
  </conditionalFormatting>
  <conditionalFormatting sqref="C79:F79 E80">
    <cfRule type="expression" dxfId="1034" priority="126" stopIfTrue="1">
      <formula>AND(NE(#REF!,"#"),NE(C79,""),NE(COUNTA(#REF!),0))</formula>
    </cfRule>
  </conditionalFormatting>
  <conditionalFormatting sqref="H76">
    <cfRule type="expression" dxfId="1033" priority="162" stopIfTrue="1">
      <formula>AND(NE(#REF!,"#"),NE(H76,""),NE(COUNTA($A76:F76),0))</formula>
    </cfRule>
  </conditionalFormatting>
  <conditionalFormatting sqref="E77:E78">
    <cfRule type="expression" dxfId="1032" priority="163" stopIfTrue="1">
      <formula>AND(NE(#REF!,"#"),NE(E77,""),NE(COUNTA($A77:E77),0))</formula>
    </cfRule>
  </conditionalFormatting>
  <conditionalFormatting sqref="G76:G78 H77:H78">
    <cfRule type="expression" dxfId="1031" priority="166" stopIfTrue="1">
      <formula>AND(NE(#REF!,"#"),NE(G76,""),NE(COUNTA($A76:D76),0))</formula>
    </cfRule>
  </conditionalFormatting>
  <conditionalFormatting sqref="D78">
    <cfRule type="expression" dxfId="1030" priority="125" stopIfTrue="1">
      <formula>AND(NE(#REF!,"#"),NE(D78,""),NE(COUNTA(#REF!),0))</formula>
    </cfRule>
  </conditionalFormatting>
  <conditionalFormatting sqref="A87:A89">
    <cfRule type="cellIs" dxfId="1029" priority="120" stopIfTrue="1" operator="equal">
      <formula>"include_in_docs"</formula>
    </cfRule>
  </conditionalFormatting>
  <conditionalFormatting sqref="G12:G18">
    <cfRule type="expression" dxfId="1028" priority="119" stopIfTrue="1">
      <formula>AND(NE(#REF!,"#"),NE(G12,""),NE(COUNTA($C12:F12),0))</formula>
    </cfRule>
  </conditionalFormatting>
  <conditionalFormatting sqref="G21">
    <cfRule type="expression" dxfId="1027" priority="118" stopIfTrue="1">
      <formula>AND(NE(#REF!,"#"),NE(G21,""),NE(COUNTA($C21:F21),0))</formula>
    </cfRule>
  </conditionalFormatting>
  <conditionalFormatting sqref="G55:G59">
    <cfRule type="expression" dxfId="1026" priority="117" stopIfTrue="1">
      <formula>AND(NE(#REF!,"#"),NE(G55,""),NE(COUNTA($C55:F55),0))</formula>
    </cfRule>
  </conditionalFormatting>
  <conditionalFormatting sqref="G62">
    <cfRule type="expression" dxfId="1025" priority="116" stopIfTrue="1">
      <formula>AND(NE(#REF!,"#"),NE(G62,""),NE(COUNTA($C62:F62),0))</formula>
    </cfRule>
  </conditionalFormatting>
  <conditionalFormatting sqref="I54">
    <cfRule type="expression" dxfId="1024" priority="115" stopIfTrue="1">
      <formula>AND(NE(#REF!,"#"),NE(I54,""),NE(COUNTA($C54:H54),0))</formula>
    </cfRule>
  </conditionalFormatting>
  <conditionalFormatting sqref="I67">
    <cfRule type="expression" dxfId="1023" priority="114" stopIfTrue="1">
      <formula>AND(NE(#REF!,"#"),NE(I67,""),NE(COUNTA($C67:H67),0))</formula>
    </cfRule>
  </conditionalFormatting>
  <conditionalFormatting sqref="I25">
    <cfRule type="expression" dxfId="1022" priority="113" stopIfTrue="1">
      <formula>AND(NE(#REF!,"#"),NE(I25,""),NE(COUNTA($C25:H25),0))</formula>
    </cfRule>
  </conditionalFormatting>
  <conditionalFormatting sqref="H55:I60">
    <cfRule type="expression" dxfId="1021" priority="111" stopIfTrue="1">
      <formula>AND(NE(#REF!,"#"),NE(H55,""),NE(COUNTA($C55:G55),0))</formula>
    </cfRule>
  </conditionalFormatting>
  <conditionalFormatting sqref="H62:I62">
    <cfRule type="expression" dxfId="1020" priority="110" stopIfTrue="1">
      <formula>AND(NE(#REF!,"#"),NE(H62,""),NE(COUNTA($C62:G62),0))</formula>
    </cfRule>
  </conditionalFormatting>
  <conditionalFormatting sqref="H68:I70">
    <cfRule type="expression" dxfId="1019" priority="109" stopIfTrue="1">
      <formula>AND(NE(#REF!,"#"),NE(H68,""),NE(COUNTA($C68:G68),0))</formula>
    </cfRule>
  </conditionalFormatting>
  <conditionalFormatting sqref="H26:I28">
    <cfRule type="expression" dxfId="1018" priority="108" stopIfTrue="1">
      <formula>AND(NE(#REF!,"#"),NE(H26,""),NE(COUNTA($C26:G26),0))</formula>
    </cfRule>
  </conditionalFormatting>
  <conditionalFormatting sqref="H21">
    <cfRule type="expression" dxfId="1017" priority="74" stopIfTrue="1">
      <formula>AND(NE(#REF!,"#"),NE(H21,""),NE(COUNTA($C21:G21),0))</formula>
    </cfRule>
  </conditionalFormatting>
  <conditionalFormatting sqref="I63">
    <cfRule type="expression" dxfId="1016" priority="72" stopIfTrue="1">
      <formula>AND(NE(#REF!,"#"),NE(I63,""),NE(COUNTA($C63:H63),0))</formula>
    </cfRule>
  </conditionalFormatting>
  <conditionalFormatting sqref="H12:I18">
    <cfRule type="expression" dxfId="1015" priority="105" stopIfTrue="1">
      <formula>AND(NE(#REF!,"#"),NE(H12,""),NE(COUNTA($C12:G12),0))</formula>
    </cfRule>
  </conditionalFormatting>
  <conditionalFormatting sqref="I21">
    <cfRule type="expression" dxfId="1014" priority="104" stopIfTrue="1">
      <formula>AND(NE(#REF!,"#"),NE(I21,""),NE(COUNTA($C21:H21),0))</formula>
    </cfRule>
  </conditionalFormatting>
  <conditionalFormatting sqref="D44:G44">
    <cfRule type="expression" dxfId="1013" priority="97" stopIfTrue="1">
      <formula>AND(NE(#REF!,"#"),NE(D44,""),NE(COUNTA($B44:C44),0))</formula>
    </cfRule>
  </conditionalFormatting>
  <conditionalFormatting sqref="H44">
    <cfRule type="expression" dxfId="1012" priority="98" stopIfTrue="1">
      <formula>AND(NE(#REF!,"#"),NE($H44,""),OR(COUNTBLANK($C44:$G44)=5,NE($B44,""),IFERROR(VLOOKUP($H44,INDIRECT("VariableTypes!A2:A"),1,FALSE),TRUE)))</formula>
    </cfRule>
  </conditionalFormatting>
  <conditionalFormatting sqref="I44">
    <cfRule type="expression" dxfId="1011" priority="99" stopIfTrue="1">
      <formula>AND(NE(#REF!,"#"),NE($I44,""),NOT(IFERROR(VLOOKUP($H44,INDIRECT("VariableTypes!$A$2:$D"),4,FALSE),FALSE)))</formula>
    </cfRule>
  </conditionalFormatting>
  <conditionalFormatting sqref="J44:K44">
    <cfRule type="expression" dxfId="1010" priority="100" stopIfTrue="1">
      <formula>AND(NE(#REF!,"#"),NE($J44,""),NOT(IFERROR(VLOOKUP($H44,INDIRECT("VariableTypes!$A$2:$E"),5,FALSE),FALSE)),OR($B44="",$C44=""))</formula>
    </cfRule>
  </conditionalFormatting>
  <conditionalFormatting sqref="H44">
    <cfRule type="expression" dxfId="1009" priority="101" stopIfTrue="1">
      <formula>AND(NE(#REF!,"#"),COUNTBLANK($C44:$G44)&lt;5,ISBLANK($B44))</formula>
    </cfRule>
  </conditionalFormatting>
  <conditionalFormatting sqref="I44">
    <cfRule type="expression" dxfId="1008" priority="102" stopIfTrue="1">
      <formula>AND(NE(#REF!,"#"),IFERROR(VLOOKUP($H44,INDIRECT("VariableTypes!$A$2:$D"),4,FALSE),FALSE))</formula>
    </cfRule>
  </conditionalFormatting>
  <conditionalFormatting sqref="J44:K44">
    <cfRule type="expression" dxfId="1007" priority="103" stopIfTrue="1">
      <formula>AND(NE(#REF!,"#"),OR(IFERROR(VLOOKUP($H44,INDIRECT("VariableTypes!$A$2:$E"),5,FALSE),FALSE),AND(NE($B44,""),NE($C44,""))))</formula>
    </cfRule>
  </conditionalFormatting>
  <conditionalFormatting sqref="J42:K43">
    <cfRule type="expression" dxfId="1006" priority="95" stopIfTrue="1">
      <formula>AND(NE(#REF!,"#"),NE($J42,""),NOT(IFERROR(VLOOKUP($I42,INDIRECT("VariableTypes!$A$2:$E"),5,FALSE),FALSE)),OR($D42="",#REF!=""))</formula>
    </cfRule>
  </conditionalFormatting>
  <conditionalFormatting sqref="J42:K43">
    <cfRule type="expression" dxfId="1005" priority="96" stopIfTrue="1">
      <formula>AND(NE(#REF!,"#"),OR(IFERROR(VLOOKUP($I42,INDIRECT("VariableTypes!$A$2:$E"),5,FALSE),FALSE),AND(NE($D42,""),NE(#REF!,""))))</formula>
    </cfRule>
  </conditionalFormatting>
  <conditionalFormatting sqref="L45">
    <cfRule type="expression" dxfId="1004" priority="91" stopIfTrue="1">
      <formula>AND(NE(#REF!,"#"),NE(L45,""),NE(COUNTA($C45:H45),0))</formula>
    </cfRule>
  </conditionalFormatting>
  <conditionalFormatting sqref="L45">
    <cfRule type="expression" dxfId="1003" priority="92" stopIfTrue="1">
      <formula>AND(NE(#REF!,"#"),COUNTBLANK($C45:$F45)&lt;5,ISBLANK(#REF!))</formula>
    </cfRule>
  </conditionalFormatting>
  <conditionalFormatting sqref="L45">
    <cfRule type="expression" dxfId="1002" priority="93" stopIfTrue="1">
      <formula>AND(NE(#REF!,"#"),NE($G45,""),OR(COUNTBLANK($C45:$F45)=5,NE(#REF!,""),IFERROR(VLOOKUP($G45,INDIRECT("VariableTypes!A2:A"),1,FALSE),TRUE)))</formula>
    </cfRule>
  </conditionalFormatting>
  <conditionalFormatting sqref="D45:G45">
    <cfRule type="expression" dxfId="1001" priority="94" stopIfTrue="1">
      <formula>AND(NE(#REF!,"#"),NE(D45,""),NE(COUNTA($C45:C45),0))</formula>
    </cfRule>
  </conditionalFormatting>
  <conditionalFormatting sqref="D86:G86">
    <cfRule type="expression" dxfId="1000" priority="84" stopIfTrue="1">
      <formula>AND(NE(#REF!,"#"),NE(D86,""),NE(COUNTA($B86:C86),0))</formula>
    </cfRule>
  </conditionalFormatting>
  <conditionalFormatting sqref="H86">
    <cfRule type="expression" dxfId="999" priority="85" stopIfTrue="1">
      <formula>AND(NE(#REF!,"#"),NE($H86,""),OR(COUNTBLANK($C86:$G86)=5,NE($B86,""),IFERROR(VLOOKUP($H86,INDIRECT("VariableTypes!A2:A"),1,FALSE),TRUE)))</formula>
    </cfRule>
  </conditionalFormatting>
  <conditionalFormatting sqref="I86">
    <cfRule type="expression" dxfId="998" priority="86" stopIfTrue="1">
      <formula>AND(NE(#REF!,"#"),NE($I86,""),NOT(IFERROR(VLOOKUP($H86,INDIRECT("VariableTypes!$A$2:$D"),4,FALSE),FALSE)))</formula>
    </cfRule>
  </conditionalFormatting>
  <conditionalFormatting sqref="J86:K86">
    <cfRule type="expression" dxfId="997" priority="87" stopIfTrue="1">
      <formula>AND(NE(#REF!,"#"),NE($J86,""),NOT(IFERROR(VLOOKUP($H86,INDIRECT("VariableTypes!$A$2:$E"),5,FALSE),FALSE)),OR($B86="",$C86=""))</formula>
    </cfRule>
  </conditionalFormatting>
  <conditionalFormatting sqref="H86">
    <cfRule type="expression" dxfId="996" priority="88" stopIfTrue="1">
      <formula>AND(NE(#REF!,"#"),COUNTBLANK($C86:$G86)&lt;5,ISBLANK($B86))</formula>
    </cfRule>
  </conditionalFormatting>
  <conditionalFormatting sqref="I86">
    <cfRule type="expression" dxfId="995" priority="89" stopIfTrue="1">
      <formula>AND(NE(#REF!,"#"),IFERROR(VLOOKUP($H86,INDIRECT("VariableTypes!$A$2:$D"),4,FALSE),FALSE))</formula>
    </cfRule>
  </conditionalFormatting>
  <conditionalFormatting sqref="J86:K86">
    <cfRule type="expression" dxfId="994" priority="90" stopIfTrue="1">
      <formula>AND(NE(#REF!,"#"),OR(IFERROR(VLOOKUP($H86,INDIRECT("VariableTypes!$A$2:$E"),5,FALSE),FALSE),AND(NE($B86,""),NE($C86,""))))</formula>
    </cfRule>
  </conditionalFormatting>
  <conditionalFormatting sqref="J84:K85">
    <cfRule type="expression" dxfId="993" priority="82" stopIfTrue="1">
      <formula>AND(NE(#REF!,"#"),NE($J84,""),NOT(IFERROR(VLOOKUP($I84,INDIRECT("VariableTypes!$A$2:$E"),5,FALSE),FALSE)),OR($D84="",#REF!=""))</formula>
    </cfRule>
  </conditionalFormatting>
  <conditionalFormatting sqref="J84:K85">
    <cfRule type="expression" dxfId="992" priority="83" stopIfTrue="1">
      <formula>AND(NE(#REF!,"#"),OR(IFERROR(VLOOKUP($I84,INDIRECT("VariableTypes!$A$2:$E"),5,FALSE),FALSE),AND(NE($D84,""),NE(#REF!,""))))</formula>
    </cfRule>
  </conditionalFormatting>
  <conditionalFormatting sqref="L87">
    <cfRule type="expression" dxfId="991" priority="78" stopIfTrue="1">
      <formula>AND(NE(#REF!,"#"),NE(L87,""),NE(COUNTA($C87:H87),0))</formula>
    </cfRule>
  </conditionalFormatting>
  <conditionalFormatting sqref="L87">
    <cfRule type="expression" dxfId="990" priority="79" stopIfTrue="1">
      <formula>AND(NE(#REF!,"#"),COUNTBLANK($C87:$F87)&lt;5,ISBLANK(#REF!))</formula>
    </cfRule>
  </conditionalFormatting>
  <conditionalFormatting sqref="L87">
    <cfRule type="expression" dxfId="989" priority="80" stopIfTrue="1">
      <formula>AND(NE(#REF!,"#"),NE($G87,""),OR(COUNTBLANK($C87:$F87)=5,NE(#REF!,""),IFERROR(VLOOKUP($G87,INDIRECT("VariableTypes!A2:A"),1,FALSE),TRUE)))</formula>
    </cfRule>
  </conditionalFormatting>
  <conditionalFormatting sqref="D87:G87">
    <cfRule type="expression" dxfId="988" priority="81" stopIfTrue="1">
      <formula>AND(NE(#REF!,"#"),NE(D87,""),NE(COUNTA($C87:C87),0))</formula>
    </cfRule>
  </conditionalFormatting>
  <conditionalFormatting sqref="H20">
    <cfRule type="expression" dxfId="987" priority="76" stopIfTrue="1">
      <formula>AND(NE(#REF!,"#"),NE(H20,""),NE(COUNTA($C20:G20),0))</formula>
    </cfRule>
  </conditionalFormatting>
  <conditionalFormatting sqref="I20">
    <cfRule type="expression" dxfId="986" priority="75" stopIfTrue="1">
      <formula>AND(NE(#REF!,"#"),NE(I20,""),NE(COUNTA($C20:H20),0))</formula>
    </cfRule>
  </conditionalFormatting>
  <conditionalFormatting sqref="H63">
    <cfRule type="expression" dxfId="985" priority="73" stopIfTrue="1">
      <formula>AND(NE(#REF!,"#"),NE(H63,""),NE(COUNTA($C63:G63),0))</formula>
    </cfRule>
  </conditionalFormatting>
  <conditionalFormatting sqref="D9">
    <cfRule type="expression" dxfId="984" priority="29" stopIfTrue="1">
      <formula>AND(NE(#REF!,"#"),NE(D9,""),NE(COUNTA(D9:$XFD9),0))</formula>
    </cfRule>
  </conditionalFormatting>
  <conditionalFormatting sqref="F11:H11">
    <cfRule type="expression" dxfId="983" priority="30" stopIfTrue="1">
      <formula>AND(NE(#REF!,"#"),NE(F11,""),NE(COUNTA($D11:E11),0))</formula>
    </cfRule>
  </conditionalFormatting>
  <conditionalFormatting sqref="F9:I9">
    <cfRule type="expression" dxfId="982" priority="31" stopIfTrue="1">
      <formula>AND(NE(#REF!,"#"),NE(F9,""),NE(COUNTA($E9:E9),0))</formula>
    </cfRule>
  </conditionalFormatting>
  <conditionalFormatting sqref="E10">
    <cfRule type="expression" dxfId="981" priority="32" stopIfTrue="1">
      <formula>AND(NE(#REF!,"#"),NE(E10,""),NE(COUNTA($D11:D11),0))</formula>
    </cfRule>
  </conditionalFormatting>
  <conditionalFormatting sqref="I11">
    <cfRule type="expression" dxfId="980" priority="28" stopIfTrue="1">
      <formula>AND(NE(#REF!,"#"),NE(I11,""),NE(COUNTA($C11:H11),0))</formula>
    </cfRule>
  </conditionalFormatting>
  <conditionalFormatting sqref="D3:G3 E8:G8">
    <cfRule type="expression" dxfId="979" priority="12" stopIfTrue="1">
      <formula>AND(NE(#REF!,"#"),NE(D3,""),NE(COUNTA($B3:C3),0))</formula>
    </cfRule>
  </conditionalFormatting>
  <conditionalFormatting sqref="H3 H5 H8">
    <cfRule type="expression" dxfId="978" priority="13" stopIfTrue="1">
      <formula>AND(NE(#REF!,"#"),NE($H3,""),OR(COUNTBLANK($C3:$G3)=5,NE($B3,""),IFERROR(VLOOKUP($H3,INDIRECT("VariableTypes!A2:A"),1,FALSE),TRUE)))</formula>
    </cfRule>
  </conditionalFormatting>
  <conditionalFormatting sqref="I3:I5 I8">
    <cfRule type="expression" dxfId="977" priority="14" stopIfTrue="1">
      <formula>AND(NE(#REF!,"#"),NE($I3,""),NOT(IFERROR(VLOOKUP($H3,INDIRECT("VariableTypes!$A$2:$D"),4,FALSE),FALSE)))</formula>
    </cfRule>
  </conditionalFormatting>
  <conditionalFormatting sqref="J3:K3 J5:K5 J8:K8">
    <cfRule type="expression" dxfId="976" priority="15" stopIfTrue="1">
      <formula>AND(NE(#REF!,"#"),NE($J3,""),NOT(IFERROR(VLOOKUP($H3,INDIRECT("VariableTypes!$A$2:$E"),5,FALSE),FALSE)),OR($B3="",$C3=""))</formula>
    </cfRule>
  </conditionalFormatting>
  <conditionalFormatting sqref="H3 H5 H8">
    <cfRule type="expression" dxfId="975" priority="16" stopIfTrue="1">
      <formula>AND(NE(#REF!,"#"),COUNTBLANK($C3:$G3)&lt;5,ISBLANK($B3))</formula>
    </cfRule>
  </conditionalFormatting>
  <conditionalFormatting sqref="I3:I5 I8">
    <cfRule type="expression" dxfId="974" priority="17" stopIfTrue="1">
      <formula>AND(NE(#REF!,"#"),IFERROR(VLOOKUP($H3,INDIRECT("VariableTypes!$A$2:$D"),4,FALSE),FALSE))</formula>
    </cfRule>
  </conditionalFormatting>
  <conditionalFormatting sqref="J3:K3 J5:K5 J8:K8">
    <cfRule type="expression" dxfId="973" priority="18" stopIfTrue="1">
      <formula>AND(NE(#REF!,"#"),OR(IFERROR(VLOOKUP($H3,INDIRECT("VariableTypes!$A$2:$E"),5,FALSE),FALSE),AND(NE($B3,""),NE($C3,""))))</formula>
    </cfRule>
  </conditionalFormatting>
  <conditionalFormatting sqref="H6">
    <cfRule type="expression" dxfId="972" priority="11" stopIfTrue="1">
      <formula>AND(NE(#REF!,"#"),COUNTBLANK($C6:$G6)&lt;5,ISBLANK($B6))</formula>
    </cfRule>
  </conditionalFormatting>
  <conditionalFormatting sqref="H6">
    <cfRule type="expression" dxfId="971" priority="8" stopIfTrue="1">
      <formula>AND(NE(#REF!,"#"),NE($H6,""),OR(COUNTBLANK($C6:$G6)=5,NE($B6,""),IFERROR(VLOOKUP($H6,INDIRECT("VariableTypes!A2:A"),1,FALSE),TRUE)))</formula>
    </cfRule>
  </conditionalFormatting>
  <conditionalFormatting sqref="I6:L6">
    <cfRule type="expression" dxfId="970" priority="9" stopIfTrue="1">
      <formula>AND(NE(#REF!,"#"),NE($I6,""),NOT(IFERROR(VLOOKUP($H6,INDIRECT("VariableTypes!$A$2:$D"),4,FALSE),FALSE)))</formula>
    </cfRule>
  </conditionalFormatting>
  <conditionalFormatting sqref="I6:L6">
    <cfRule type="expression" dxfId="969" priority="10" stopIfTrue="1">
      <formula>AND(NE(#REF!,"#"),IFERROR(VLOOKUP($H6,INDIRECT("VariableTypes!$A$2:$D"),4,FALSE),FALSE))</formula>
    </cfRule>
  </conditionalFormatting>
  <conditionalFormatting sqref="D6:G6">
    <cfRule type="expression" dxfId="968" priority="5" stopIfTrue="1">
      <formula>AND(NE(#REF!,"#"),NE(D6,""),NE(COUNTA($A6:C6),0))</formula>
    </cfRule>
  </conditionalFormatting>
  <conditionalFormatting sqref="G6">
    <cfRule type="expression" dxfId="967" priority="6" stopIfTrue="1">
      <formula>AND(NE(#REF!,"#"),COUNTBLANK($C6:$F6)&lt;5,ISBLANK($A6))</formula>
    </cfRule>
  </conditionalFormatting>
  <conditionalFormatting sqref="G6">
    <cfRule type="expression" dxfId="966" priority="7" stopIfTrue="1">
      <formula>AND(NE(#REF!,"#"),NE($G6,""),OR(COUNTBLANK($C6:$F6)=5,NE($A6,""),IFERROR(VLOOKUP($G6,INDIRECT("VariableTypes!A2:A"),1,FALSE),TRUE)))</formula>
    </cfRule>
  </conditionalFormatting>
  <conditionalFormatting sqref="J7:K7">
    <cfRule type="expression" dxfId="965" priority="19" stopIfTrue="1">
      <formula>AND(NE(#REF!,"#"),NE($J7,""),NOT(IFERROR(VLOOKUP($H7,INDIRECT("VariableTypes!$A$2:$E"),5,FALSE),FALSE)),OR($B7="",#REF!=""))</formula>
    </cfRule>
  </conditionalFormatting>
  <conditionalFormatting sqref="J7:K7">
    <cfRule type="expression" dxfId="964" priority="20" stopIfTrue="1">
      <formula>AND(NE(#REF!,"#"),OR(IFERROR(VLOOKUP($H7,INDIRECT("VariableTypes!$A$2:$E"),5,FALSE),FALSE),AND(NE($B7,""),NE(#REF!,""))))</formula>
    </cfRule>
  </conditionalFormatting>
  <conditionalFormatting sqref="F4:G5">
    <cfRule type="expression" dxfId="963" priority="21" stopIfTrue="1">
      <formula>AND(NE(#REF!,"#"),NE(F4,""),NE(COUNTA($C4:E4),0))</formula>
    </cfRule>
  </conditionalFormatting>
  <conditionalFormatting sqref="H4">
    <cfRule type="expression" dxfId="962" priority="22" stopIfTrue="1">
      <formula>AND(NE(#REF!,"#"),NE($H4,""),OR(COUNTBLANK($C4:$G4)=5,NE($C4,""),IFERROR(VLOOKUP($H4,INDIRECT("VariableTypes!A2:A"),1,FALSE),TRUE)))</formula>
    </cfRule>
  </conditionalFormatting>
  <conditionalFormatting sqref="J4:K4">
    <cfRule type="expression" dxfId="961" priority="23" stopIfTrue="1">
      <formula>AND(NE(#REF!,"#"),NE($J4,""),NOT(IFERROR(VLOOKUP($H4,INDIRECT("VariableTypes!$A$2:$E"),5,FALSE),FALSE)),OR($C4="",#REF!=""))</formula>
    </cfRule>
  </conditionalFormatting>
  <conditionalFormatting sqref="H4">
    <cfRule type="expression" dxfId="960" priority="24" stopIfTrue="1">
      <formula>AND(NE(#REF!,"#"),COUNTBLANK($C4:$G4)&lt;5,ISBLANK($C4))</formula>
    </cfRule>
  </conditionalFormatting>
  <conditionalFormatting sqref="J4:K4">
    <cfRule type="expression" dxfId="959" priority="25" stopIfTrue="1">
      <formula>AND(NE(#REF!,"#"),OR(IFERROR(VLOOKUP($H4,INDIRECT("VariableTypes!$A$2:$E"),5,FALSE),FALSE),AND(NE($C4,""),NE(#REF!,""))))</formula>
    </cfRule>
  </conditionalFormatting>
  <conditionalFormatting sqref="D4:E5">
    <cfRule type="expression" dxfId="958" priority="26" stopIfTrue="1">
      <formula>AND(NE(#REF!,"#"),NE(D4,""),NE(COUNTA($C4:C4),0))</formula>
    </cfRule>
  </conditionalFormatting>
  <conditionalFormatting sqref="D8">
    <cfRule type="expression" dxfId="957" priority="27" stopIfTrue="1">
      <formula>AND(NE(#REF!,"#"),NE(D8,""),NE(COUNTA(#REF!),0))</formula>
    </cfRule>
  </conditionalFormatting>
  <conditionalFormatting sqref="J40:K40">
    <cfRule type="expression" dxfId="956" priority="3" stopIfTrue="1">
      <formula>AND(NE(#REF!,"#"),NE($J40,""),NOT(IFERROR(VLOOKUP($H40,INDIRECT("VariableTypes!$A$2:$E"),5,FALSE),FALSE)),OR(#REF!="",#REF!=""))</formula>
    </cfRule>
  </conditionalFormatting>
  <conditionalFormatting sqref="J40:K40">
    <cfRule type="expression" dxfId="955" priority="4" stopIfTrue="1">
      <formula>AND(NE(#REF!,"#"),OR(IFERROR(VLOOKUP($H40,INDIRECT("VariableTypes!$A$2:$E"),5,FALSE),FALSE),AND(NE(#REF!,""),NE(#REF!,""))))</formula>
    </cfRule>
  </conditionalFormatting>
  <conditionalFormatting sqref="J82:K82">
    <cfRule type="expression" dxfId="954" priority="1" stopIfTrue="1">
      <formula>AND(NE(#REF!,"#"),NE($J82,""),NOT(IFERROR(VLOOKUP($H82,INDIRECT("VariableTypes!$A$2:$E"),5,FALSE),FALSE)),OR(#REF!="",#REF!=""))</formula>
    </cfRule>
  </conditionalFormatting>
  <conditionalFormatting sqref="J82:K82">
    <cfRule type="expression" dxfId="953" priority="2" stopIfTrue="1">
      <formula>AND(NE(#REF!,"#"),OR(IFERROR(VLOOKUP($H82,INDIRECT("VariableTypes!$A$2:$E"),5,FALSE),FALSE),AND(NE(#REF!,""),NE(#REF!,""))))</formula>
    </cfRule>
  </conditionalFormatting>
  <dataValidations count="10">
    <dataValidation type="list" allowBlank="1" showInputMessage="1" showErrorMessage="1" sqref="C36 C78" xr:uid="{AEBAB271-49B2-B943-AC93-871271BAFF22}">
      <formula1>"&lt;select&gt;,Yes,No"</formula1>
    </dataValidation>
    <dataValidation type="list" allowBlank="1" showInputMessage="1" showErrorMessage="1" sqref="B7 C77 C32:C33 C35 B50 C40 C74:C75 C82" xr:uid="{82849C25-AF90-4EB0-9BD9-E80D5FFC3AA5}">
      <formula1>Yesnolist</formula1>
    </dataValidation>
    <dataValidation type="list" allowBlank="1" showInputMessage="1" showErrorMessage="1" sqref="D34 D36 D76 D78" xr:uid="{67CE90DB-E40D-4539-830A-BECBF9B28A03}">
      <formula1>Schemes</formula1>
    </dataValidation>
    <dataValidation type="whole" operator="greaterThan" allowBlank="1" showInputMessage="1" showErrorMessage="1" error="Value must be a year beyond 2019." promptTitle="Enter year" prompt="Enter the year for which the target is set. The year should be any time after 2019. " sqref="I54 I67 I25 I11" xr:uid="{903EDBCE-4D8F-44B4-A0EA-6AA291B85BB7}">
      <formula1>2019</formula1>
    </dataValidation>
    <dataValidation allowBlank="1" showInputMessage="1" showErrorMessage="1" promptTitle="Calculated scored metric" prompt="This is the scored metric. It is calculated automatically based on the information entered above. " sqref="G61 G19" xr:uid="{8D727609-CC21-4EB4-9832-B8EB597D12FA}"/>
    <dataValidation type="decimal" operator="greaterThanOrEqual" allowBlank="1" showInputMessage="1" showErrorMessage="1" error="Enter a value greater than or equal to 0. " sqref="H55:I60 H21:I21 H68:I70 H26:I28 H12:I18 H62:I62" xr:uid="{570CF2E5-7249-471A-A24A-4A66AEBC4602}">
      <formula1>0</formula1>
    </dataValidation>
    <dataValidation type="decimal" operator="greaterThanOrEqual" allowBlank="1" showInputMessage="1" showErrorMessage="1" promptTitle="Scored metric" prompt="This metric is scored." sqref="H19:I19 H61:I61" xr:uid="{966D5FE5-FDD0-4D29-ADC1-5009256135DA}">
      <formula1>0</formula1>
    </dataValidation>
    <dataValidation allowBlank="1" showInputMessage="1" showErrorMessage="1" promptTitle="Calculated metric" prompt="This metric is calculated automatically." sqref="G20 G60 G63 G68:G70 G26:G28" xr:uid="{17F547FF-3BEC-46DB-83AC-5259A983989A}"/>
    <dataValidation type="decimal" operator="greaterThanOrEqual" allowBlank="1" showInputMessage="1" showErrorMessage="1" error="Enter a value greater than 0. " promptTitle="Mandatory metric" prompt="A value must be provided for this metric to complete the indicator. " sqref="G62 G12:G18 G21 G55:G59" xr:uid="{052311D6-38F8-415F-A503-03FF8AB4BE63}">
      <formula1>0</formula1>
    </dataValidation>
    <dataValidation type="decimal" allowBlank="1" showInputMessage="1" showErrorMessage="1" error="Enter a percentage between 0 and 100. " sqref="H20:I20 H63:I63" xr:uid="{C29E1F49-51DC-48A4-A377-5772D07569C8}">
      <formula1>0</formula1>
      <formula2>1</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00"/>
    <outlinePr summaryBelow="0" summaryRight="0"/>
  </sheetPr>
  <dimension ref="A1:M57"/>
  <sheetViews>
    <sheetView showGridLines="0" topLeftCell="B1" workbookViewId="0">
      <pane ySplit="2" topLeftCell="A3" activePane="bottomLeft" state="frozen"/>
      <selection activeCell="B1" sqref="B1"/>
      <selection pane="bottomLeft" activeCell="B1" sqref="B1"/>
    </sheetView>
  </sheetViews>
  <sheetFormatPr defaultColWidth="0" defaultRowHeight="15" customHeight="1" zeroHeight="1"/>
  <cols>
    <col min="1" max="1" width="8" style="126" hidden="1" customWidth="1"/>
    <col min="2" max="2" width="8.09765625" customWidth="1"/>
    <col min="3" max="3" width="8.09765625" style="281" customWidth="1"/>
    <col min="4" max="4" width="36" customWidth="1"/>
    <col min="5" max="5" width="18" customWidth="1"/>
    <col min="6" max="9" width="15.59765625" customWidth="1"/>
    <col min="10" max="10" width="8.09765625" style="142" customWidth="1"/>
    <col min="11" max="11" width="8.09765625" style="281" customWidth="1"/>
    <col min="12" max="12" width="12.59765625" bestFit="1" customWidth="1"/>
    <col min="13" max="13" width="2.09765625" customWidth="1"/>
    <col min="14"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30</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519</v>
      </c>
      <c r="B6" s="282" t="s">
        <v>516</v>
      </c>
      <c r="C6" s="235" t="s">
        <v>950</v>
      </c>
      <c r="D6" s="233"/>
      <c r="E6" s="233"/>
      <c r="F6" s="233"/>
      <c r="G6" s="233"/>
      <c r="H6" s="232"/>
      <c r="I6" s="232"/>
      <c r="J6" s="232"/>
      <c r="K6" s="232"/>
      <c r="L6" s="232"/>
    </row>
    <row r="7" spans="1:13" s="281" customFormat="1" ht="16.2">
      <c r="A7" s="265"/>
      <c r="B7" s="307" t="s">
        <v>934</v>
      </c>
      <c r="C7" s="237" t="s">
        <v>951</v>
      </c>
      <c r="J7" s="30"/>
      <c r="K7" s="30"/>
    </row>
    <row r="8" spans="1:13" s="281" customFormat="1" ht="16.8" thickBot="1">
      <c r="B8" s="17"/>
      <c r="C8" s="306"/>
      <c r="D8" s="222"/>
      <c r="H8" s="20"/>
      <c r="J8" s="30"/>
      <c r="K8" s="30"/>
    </row>
    <row r="9" spans="1:13" s="281" customFormat="1" ht="16.8" thickTop="1">
      <c r="D9" s="285" t="s">
        <v>522</v>
      </c>
      <c r="E9" s="240"/>
      <c r="F9" s="240"/>
      <c r="G9" s="240"/>
      <c r="H9" s="240"/>
      <c r="I9" s="240"/>
      <c r="J9" s="130"/>
      <c r="K9" s="130"/>
      <c r="L9" s="130"/>
    </row>
    <row r="10" spans="1:13" s="281" customFormat="1" ht="30">
      <c r="D10" s="535" t="s">
        <v>383</v>
      </c>
      <c r="E10" s="520" t="s">
        <v>385</v>
      </c>
      <c r="F10" s="287" t="s">
        <v>379</v>
      </c>
      <c r="G10" s="287" t="s">
        <v>380</v>
      </c>
      <c r="H10" s="287" t="s">
        <v>381</v>
      </c>
      <c r="I10" s="288" t="s">
        <v>382</v>
      </c>
      <c r="J10" s="130"/>
      <c r="K10" s="130"/>
      <c r="L10" s="130"/>
    </row>
    <row r="11" spans="1:13" s="281" customFormat="1" ht="16.8" thickBot="1">
      <c r="D11" s="536"/>
      <c r="E11" s="538"/>
      <c r="F11" s="289">
        <v>2018</v>
      </c>
      <c r="G11" s="289">
        <v>2019</v>
      </c>
      <c r="H11" s="289">
        <v>2019</v>
      </c>
      <c r="I11" s="290" t="s">
        <v>386</v>
      </c>
      <c r="J11" s="130"/>
      <c r="K11" s="130"/>
      <c r="L11" s="130"/>
    </row>
    <row r="12" spans="1:13" ht="17.399999999999999" thickTop="1" thickBot="1">
      <c r="D12" s="294" t="s">
        <v>524</v>
      </c>
      <c r="E12" s="294" t="s">
        <v>1219</v>
      </c>
      <c r="F12" s="321" t="s">
        <v>972</v>
      </c>
      <c r="G12" s="417"/>
      <c r="H12" s="450"/>
      <c r="I12" s="450"/>
      <c r="J12" s="67"/>
      <c r="K12" s="67"/>
    </row>
    <row r="13" spans="1:13" ht="17.399999999999999" thickTop="1" thickBot="1">
      <c r="D13" s="294" t="s">
        <v>526</v>
      </c>
      <c r="E13" s="294" t="s">
        <v>1219</v>
      </c>
      <c r="F13" s="321" t="s">
        <v>972</v>
      </c>
      <c r="G13" s="417"/>
      <c r="H13" s="450"/>
      <c r="I13" s="450"/>
      <c r="J13" s="67"/>
      <c r="K13" s="67"/>
    </row>
    <row r="14" spans="1:13" ht="16.8" thickTop="1">
      <c r="D14" s="298" t="s">
        <v>527</v>
      </c>
      <c r="E14" s="298" t="s">
        <v>1219</v>
      </c>
      <c r="F14" s="299" t="s">
        <v>972</v>
      </c>
      <c r="G14" s="461">
        <f>SUM(G12:G13)</f>
        <v>0</v>
      </c>
      <c r="H14" s="462"/>
      <c r="I14" s="462"/>
      <c r="J14" s="67"/>
      <c r="K14" s="67"/>
    </row>
    <row r="15" spans="1:13" ht="16.8" thickBot="1">
      <c r="D15" s="25"/>
      <c r="E15" s="229"/>
      <c r="F15" s="229"/>
      <c r="G15" s="229"/>
      <c r="H15" s="229"/>
      <c r="I15" s="26"/>
      <c r="J15" s="67"/>
      <c r="K15" s="67"/>
    </row>
    <row r="16" spans="1:13" s="142" customFormat="1" ht="16.8" thickTop="1">
      <c r="C16" s="281"/>
      <c r="D16" s="285" t="s">
        <v>539</v>
      </c>
      <c r="E16" s="240"/>
      <c r="F16" s="240"/>
      <c r="G16" s="240"/>
      <c r="H16" s="240"/>
      <c r="I16" s="240"/>
      <c r="J16" s="67"/>
      <c r="K16" s="67"/>
    </row>
    <row r="17" spans="4:11" ht="31.2" customHeight="1">
      <c r="D17" s="535" t="s">
        <v>383</v>
      </c>
      <c r="E17" s="520" t="s">
        <v>385</v>
      </c>
      <c r="F17" s="287" t="s">
        <v>379</v>
      </c>
      <c r="G17" s="287" t="s">
        <v>380</v>
      </c>
      <c r="H17" s="287" t="s">
        <v>381</v>
      </c>
      <c r="I17" s="288" t="s">
        <v>382</v>
      </c>
      <c r="J17" s="67"/>
      <c r="K17" s="67"/>
    </row>
    <row r="18" spans="4:11" ht="16.8" thickBot="1">
      <c r="D18" s="536"/>
      <c r="E18" s="538"/>
      <c r="F18" s="289">
        <v>2018</v>
      </c>
      <c r="G18" s="289">
        <v>2019</v>
      </c>
      <c r="H18" s="289">
        <v>2019</v>
      </c>
      <c r="I18" s="290" t="s">
        <v>386</v>
      </c>
      <c r="J18" s="67"/>
      <c r="K18" s="67"/>
    </row>
    <row r="19" spans="4:11" ht="17.399999999999999" thickTop="1" thickBot="1">
      <c r="D19" s="294" t="s">
        <v>545</v>
      </c>
      <c r="E19" s="294" t="s">
        <v>1219</v>
      </c>
      <c r="F19" s="321" t="s">
        <v>972</v>
      </c>
      <c r="G19" s="417"/>
      <c r="H19" s="450"/>
      <c r="I19" s="450"/>
      <c r="J19" s="67"/>
      <c r="K19" s="67"/>
    </row>
    <row r="20" spans="4:11" ht="17.399999999999999" thickTop="1" thickBot="1">
      <c r="D20" s="294" t="s">
        <v>546</v>
      </c>
      <c r="E20" s="294" t="s">
        <v>1219</v>
      </c>
      <c r="F20" s="321" t="s">
        <v>972</v>
      </c>
      <c r="G20" s="417"/>
      <c r="H20" s="450"/>
      <c r="I20" s="450"/>
      <c r="J20" s="67"/>
      <c r="K20" s="67"/>
    </row>
    <row r="21" spans="4:11" ht="17.399999999999999" thickTop="1" thickBot="1">
      <c r="D21" s="294" t="s">
        <v>548</v>
      </c>
      <c r="E21" s="294" t="s">
        <v>1219</v>
      </c>
      <c r="F21" s="321" t="s">
        <v>972</v>
      </c>
      <c r="G21" s="417"/>
      <c r="H21" s="450"/>
      <c r="I21" s="450"/>
      <c r="J21" s="67"/>
      <c r="K21" s="67"/>
    </row>
    <row r="22" spans="4:11" ht="17.399999999999999" thickTop="1" thickBot="1">
      <c r="D22" s="294" t="s">
        <v>550</v>
      </c>
      <c r="E22" s="294" t="s">
        <v>1219</v>
      </c>
      <c r="F22" s="321" t="s">
        <v>972</v>
      </c>
      <c r="G22" s="417"/>
      <c r="H22" s="450"/>
      <c r="I22" s="450"/>
      <c r="J22" s="67"/>
      <c r="K22" s="67"/>
    </row>
    <row r="23" spans="4:11" ht="17.399999999999999" thickTop="1" thickBot="1">
      <c r="D23" s="294" t="s">
        <v>552</v>
      </c>
      <c r="E23" s="294" t="s">
        <v>1219</v>
      </c>
      <c r="F23" s="321" t="s">
        <v>972</v>
      </c>
      <c r="G23" s="417"/>
      <c r="H23" s="450"/>
      <c r="I23" s="450"/>
      <c r="J23" s="67"/>
      <c r="K23" s="67"/>
    </row>
    <row r="24" spans="4:11" ht="17.399999999999999" thickTop="1" thickBot="1">
      <c r="D24" s="294" t="s">
        <v>553</v>
      </c>
      <c r="E24" s="294" t="s">
        <v>1219</v>
      </c>
      <c r="F24" s="321" t="s">
        <v>972</v>
      </c>
      <c r="G24" s="417"/>
      <c r="H24" s="450"/>
      <c r="I24" s="450"/>
      <c r="J24" s="67"/>
      <c r="K24" s="67"/>
    </row>
    <row r="25" spans="4:11" ht="17.399999999999999" thickTop="1" thickBot="1">
      <c r="D25" s="294" t="s">
        <v>554</v>
      </c>
      <c r="E25" s="294" t="s">
        <v>1219</v>
      </c>
      <c r="F25" s="296" t="s">
        <v>405</v>
      </c>
      <c r="G25" s="417"/>
      <c r="H25" s="450"/>
      <c r="I25" s="450"/>
      <c r="J25" s="67"/>
      <c r="K25" s="67"/>
    </row>
    <row r="26" spans="4:11" ht="16.8" thickTop="1">
      <c r="D26" s="298" t="s">
        <v>555</v>
      </c>
      <c r="E26" s="298" t="s">
        <v>1219</v>
      </c>
      <c r="F26" s="322" t="s">
        <v>972</v>
      </c>
      <c r="G26" s="463">
        <f>SUM(G19:G25)</f>
        <v>0</v>
      </c>
      <c r="H26" s="462"/>
      <c r="I26" s="462"/>
      <c r="J26" s="67"/>
      <c r="K26" s="67"/>
    </row>
    <row r="27" spans="4:11" ht="16.2">
      <c r="D27" s="294" t="s">
        <v>557</v>
      </c>
      <c r="E27" s="294" t="s">
        <v>409</v>
      </c>
      <c r="F27" s="321" t="s">
        <v>972</v>
      </c>
      <c r="G27" s="464" t="str">
        <f>IFERROR(SUM(G19:G22)/SUM(G19:G24),"0%")</f>
        <v>0%</v>
      </c>
      <c r="H27" s="426"/>
      <c r="I27" s="426"/>
      <c r="J27" s="67"/>
      <c r="K27" s="67"/>
    </row>
    <row r="28" spans="4:11" ht="16.8" thickBot="1">
      <c r="D28" s="25"/>
      <c r="E28" s="229"/>
      <c r="F28" s="229"/>
      <c r="G28" s="229"/>
      <c r="H28" s="229"/>
      <c r="I28" s="26"/>
      <c r="J28" s="67"/>
      <c r="K28" s="67"/>
    </row>
    <row r="29" spans="4:11" ht="16.8" thickTop="1">
      <c r="D29" s="285" t="s">
        <v>560</v>
      </c>
      <c r="E29" s="240"/>
      <c r="F29" s="240"/>
      <c r="G29" s="240"/>
      <c r="H29" s="240"/>
      <c r="I29" s="240"/>
      <c r="J29" s="67"/>
      <c r="K29" s="67"/>
    </row>
    <row r="30" spans="4:11" ht="31.2" customHeight="1">
      <c r="D30" s="535" t="s">
        <v>383</v>
      </c>
      <c r="E30" s="520" t="s">
        <v>385</v>
      </c>
      <c r="F30" s="287" t="s">
        <v>379</v>
      </c>
      <c r="G30" s="287" t="s">
        <v>380</v>
      </c>
      <c r="H30" s="287" t="s">
        <v>381</v>
      </c>
      <c r="I30" s="288" t="s">
        <v>382</v>
      </c>
      <c r="J30" s="67"/>
      <c r="K30" s="67"/>
    </row>
    <row r="31" spans="4:11" ht="15.6" customHeight="1">
      <c r="D31" s="536"/>
      <c r="E31" s="538"/>
      <c r="F31" s="289">
        <v>2018</v>
      </c>
      <c r="G31" s="289">
        <v>2019</v>
      </c>
      <c r="H31" s="289">
        <v>2019</v>
      </c>
      <c r="I31" s="290" t="s">
        <v>386</v>
      </c>
      <c r="J31" s="67"/>
      <c r="K31" s="67"/>
    </row>
    <row r="32" spans="4:11" ht="16.2">
      <c r="D32" s="294" t="s">
        <v>561</v>
      </c>
      <c r="E32" s="294" t="str">
        <f>_xlfn.TEXTJOIN("/",TRUE,"Tonnes",Currency)</f>
        <v>Tonnes/&lt;Currency&gt;</v>
      </c>
      <c r="F32" s="296" t="s">
        <v>972</v>
      </c>
      <c r="G32" s="432" t="str">
        <f>IFERROR(Waste/GAV,"calculated")</f>
        <v>calculated</v>
      </c>
      <c r="H32" s="453"/>
      <c r="I32" s="453"/>
      <c r="J32" s="67"/>
      <c r="K32" s="67"/>
    </row>
    <row r="33" spans="2:13" ht="16.2">
      <c r="D33" s="294" t="s">
        <v>562</v>
      </c>
      <c r="E33" s="294" t="str">
        <f>_xlfn.TEXTJOIN("/",TRUE,"Tonnes",Currency)</f>
        <v>Tonnes/&lt;Currency&gt;</v>
      </c>
      <c r="F33" s="296" t="s">
        <v>972</v>
      </c>
      <c r="G33" s="432" t="str">
        <f>IFERROR(Waste/Revenue,"calculated")</f>
        <v>calculated</v>
      </c>
      <c r="H33" s="453"/>
      <c r="I33" s="453"/>
      <c r="J33" s="67"/>
      <c r="K33" s="67"/>
    </row>
    <row r="34" spans="2:13" ht="16.2">
      <c r="D34" s="294" t="s">
        <v>563</v>
      </c>
      <c r="E34" s="294" t="str">
        <f>_xlfn.TEXTJOIN("/",TRUE,"Tonnes","Sector-specific")</f>
        <v>Tonnes/Sector-specific</v>
      </c>
      <c r="F34" s="296" t="s">
        <v>972</v>
      </c>
      <c r="G34" s="432" t="str">
        <f>IFERROR(Waste/Output,"calculated")</f>
        <v>calculated</v>
      </c>
      <c r="H34" s="453"/>
      <c r="I34" s="453"/>
      <c r="J34" s="67"/>
      <c r="K34" s="67"/>
    </row>
    <row r="35" spans="2:13" ht="16.2">
      <c r="D35" s="1"/>
      <c r="E35" s="37"/>
      <c r="F35" s="29"/>
      <c r="G35" s="229"/>
      <c r="H35" s="229"/>
      <c r="I35" s="229"/>
      <c r="J35" s="67"/>
      <c r="K35" s="67"/>
    </row>
    <row r="36" spans="2:13" s="281" customFormat="1" ht="16.2">
      <c r="B36" s="23"/>
      <c r="C36" s="286" t="s">
        <v>419</v>
      </c>
      <c r="D36" s="144"/>
      <c r="E36" s="144"/>
      <c r="F36" s="144"/>
      <c r="G36" s="145"/>
      <c r="H36" s="144"/>
      <c r="I36" s="145"/>
      <c r="J36" s="30"/>
      <c r="K36" s="30"/>
      <c r="L36" s="143"/>
      <c r="M36" s="143"/>
    </row>
    <row r="37" spans="2:13" s="281" customFormat="1" ht="16.2">
      <c r="B37" s="23"/>
      <c r="C37" s="196" t="s">
        <v>1197</v>
      </c>
      <c r="D37" s="144"/>
      <c r="E37" s="144"/>
      <c r="F37" s="144"/>
      <c r="G37" s="145"/>
      <c r="H37" s="144"/>
      <c r="I37" s="144"/>
      <c r="J37" s="30"/>
      <c r="K37" s="30"/>
      <c r="L37" s="143"/>
      <c r="M37" s="143"/>
    </row>
    <row r="38" spans="2:13" s="281" customFormat="1" ht="16.2">
      <c r="B38" s="23"/>
      <c r="C38" s="306" t="s">
        <v>934</v>
      </c>
      <c r="D38" s="274" t="s">
        <v>259</v>
      </c>
      <c r="E38" s="58"/>
      <c r="F38" s="58"/>
      <c r="G38" s="58"/>
      <c r="H38" s="58"/>
      <c r="I38" s="58"/>
      <c r="J38" s="30"/>
      <c r="K38" s="30"/>
      <c r="L38" s="143"/>
      <c r="M38" s="143"/>
    </row>
    <row r="39" spans="2:13" s="281" customFormat="1" ht="16.2">
      <c r="B39" s="23"/>
      <c r="C39" s="306" t="s">
        <v>934</v>
      </c>
      <c r="D39" s="274" t="s">
        <v>261</v>
      </c>
      <c r="E39" s="58"/>
      <c r="F39" s="58"/>
      <c r="G39" s="58"/>
      <c r="H39" s="58"/>
      <c r="I39" s="58"/>
      <c r="J39" s="30"/>
      <c r="K39" s="30"/>
      <c r="L39" s="143"/>
      <c r="M39" s="143"/>
    </row>
    <row r="40" spans="2:13" s="281" customFormat="1" ht="16.2">
      <c r="B40" s="23"/>
      <c r="D40" s="335" t="s">
        <v>262</v>
      </c>
      <c r="G40" s="58"/>
      <c r="H40" s="58"/>
      <c r="I40" s="58"/>
      <c r="J40" s="30"/>
      <c r="K40" s="30"/>
      <c r="L40" s="143"/>
      <c r="M40" s="143"/>
    </row>
    <row r="41" spans="2:13" s="281" customFormat="1" ht="16.2">
      <c r="B41" s="14"/>
      <c r="C41" s="306" t="s">
        <v>934</v>
      </c>
      <c r="D41" s="274" t="s">
        <v>263</v>
      </c>
      <c r="E41" s="58"/>
      <c r="G41" s="58"/>
      <c r="H41" s="58"/>
      <c r="I41" s="58"/>
      <c r="J41" s="30"/>
      <c r="K41" s="30"/>
      <c r="L41" s="143"/>
      <c r="M41" s="143"/>
    </row>
    <row r="42" spans="2:13" s="281" customFormat="1" ht="16.2">
      <c r="B42" s="14"/>
      <c r="C42" s="133"/>
      <c r="D42" s="335" t="s">
        <v>262</v>
      </c>
      <c r="E42" s="58"/>
      <c r="G42" s="58"/>
      <c r="H42" s="58"/>
      <c r="I42" s="58"/>
      <c r="J42" s="30"/>
      <c r="K42" s="30"/>
      <c r="L42" s="143"/>
      <c r="M42" s="143"/>
    </row>
    <row r="43" spans="2:13" s="281" customFormat="1" ht="16.2">
      <c r="B43" s="37"/>
      <c r="C43" s="50" t="s">
        <v>1177</v>
      </c>
      <c r="D43" s="50"/>
      <c r="E43" s="227"/>
      <c r="F43" s="227"/>
      <c r="G43" s="222"/>
      <c r="H43" s="227"/>
      <c r="I43" s="227"/>
      <c r="J43" s="30"/>
      <c r="K43" s="505"/>
      <c r="L43" s="506"/>
      <c r="M43" s="143"/>
    </row>
    <row r="44" spans="2:13" s="281" customFormat="1" ht="16.2">
      <c r="B44" s="98"/>
      <c r="C44" s="144"/>
      <c r="D44" s="144"/>
      <c r="E44" s="227"/>
      <c r="F44" s="144"/>
      <c r="G44" s="146"/>
      <c r="H44" s="144"/>
      <c r="I44" s="144"/>
      <c r="J44" s="30"/>
      <c r="K44" s="30"/>
      <c r="L44" s="143"/>
      <c r="M44" s="143"/>
    </row>
    <row r="45" spans="2:13" s="281" customFormat="1" ht="16.2">
      <c r="B45" s="37"/>
      <c r="C45" s="286" t="s">
        <v>397</v>
      </c>
      <c r="D45" s="237"/>
      <c r="E45" s="237"/>
      <c r="F45" s="237"/>
      <c r="G45" s="237"/>
      <c r="H45" s="237"/>
      <c r="I45" s="237"/>
      <c r="J45" s="246"/>
      <c r="K45" s="246"/>
      <c r="L45" s="143"/>
      <c r="M45" s="143"/>
    </row>
    <row r="46" spans="2:13" s="281" customFormat="1" ht="33" customHeight="1">
      <c r="B46" s="37"/>
      <c r="C46" s="438" t="s">
        <v>934</v>
      </c>
      <c r="D46" s="504" t="s">
        <v>1433</v>
      </c>
      <c r="E46" s="504"/>
      <c r="F46" s="504"/>
      <c r="G46" s="504"/>
      <c r="H46" s="504"/>
      <c r="I46" s="504"/>
      <c r="J46" s="246"/>
      <c r="K46" s="246"/>
      <c r="L46" s="143"/>
      <c r="M46" s="143"/>
    </row>
    <row r="47" spans="2:13" s="281" customFormat="1" ht="16.2">
      <c r="B47" s="37"/>
      <c r="D47" s="237" t="s">
        <v>1159</v>
      </c>
      <c r="E47" s="236"/>
      <c r="F47" s="236"/>
      <c r="G47" s="239"/>
      <c r="H47" s="236"/>
      <c r="I47" s="236"/>
      <c r="J47" s="246"/>
      <c r="K47" s="246"/>
      <c r="L47" s="143"/>
      <c r="M47" s="143"/>
    </row>
    <row r="48" spans="2:13" s="281" customFormat="1" ht="16.2">
      <c r="B48" s="37"/>
      <c r="D48" s="528" t="s">
        <v>40</v>
      </c>
      <c r="E48" s="529"/>
      <c r="F48" s="529"/>
      <c r="G48" s="529"/>
      <c r="H48" s="529"/>
      <c r="I48" s="530"/>
      <c r="J48" s="246"/>
      <c r="K48" s="246"/>
      <c r="L48" s="143"/>
      <c r="M48" s="143"/>
    </row>
    <row r="49" spans="1:13" s="281" customFormat="1" ht="16.2">
      <c r="D49" s="531"/>
      <c r="E49" s="532"/>
      <c r="F49" s="532"/>
      <c r="G49" s="532"/>
      <c r="H49" s="532"/>
      <c r="I49" s="533"/>
      <c r="J49" s="246"/>
      <c r="K49" s="246"/>
      <c r="L49" s="143"/>
      <c r="M49" s="143"/>
    </row>
    <row r="50" spans="1:13" s="281" customFormat="1" ht="16.2">
      <c r="B50" s="17"/>
      <c r="C50" s="144"/>
      <c r="D50" s="144"/>
      <c r="E50" s="144"/>
      <c r="F50" s="144"/>
      <c r="G50" s="144"/>
      <c r="H50" s="144"/>
      <c r="I50" s="144"/>
      <c r="J50" s="30"/>
      <c r="K50" s="30"/>
      <c r="L50" s="143"/>
      <c r="M50" s="143"/>
    </row>
    <row r="51" spans="1:13" s="281" customFormat="1" ht="16.2">
      <c r="A51" s="222"/>
      <c r="B51" s="227"/>
      <c r="C51" s="264" t="s">
        <v>35</v>
      </c>
      <c r="D51" s="222"/>
      <c r="E51" s="222"/>
      <c r="F51" s="222"/>
      <c r="G51" s="222"/>
      <c r="I51" s="227"/>
      <c r="J51" s="227"/>
      <c r="K51" s="227"/>
      <c r="L51" s="227"/>
    </row>
    <row r="52" spans="1:13" s="281" customFormat="1" ht="16.2">
      <c r="A52" s="222"/>
      <c r="B52" s="227"/>
      <c r="C52" s="498" t="s">
        <v>40</v>
      </c>
      <c r="D52" s="499"/>
      <c r="E52" s="499"/>
      <c r="F52" s="499"/>
      <c r="G52" s="499"/>
      <c r="H52" s="499"/>
      <c r="I52" s="499"/>
      <c r="J52" s="499"/>
      <c r="K52" s="499"/>
      <c r="L52" s="500"/>
    </row>
    <row r="53" spans="1:13" s="281" customFormat="1" ht="16.2">
      <c r="A53" s="222"/>
      <c r="B53" s="227"/>
      <c r="C53" s="501"/>
      <c r="D53" s="502"/>
      <c r="E53" s="502"/>
      <c r="F53" s="502"/>
      <c r="G53" s="502"/>
      <c r="H53" s="502"/>
      <c r="I53" s="502"/>
      <c r="J53" s="502"/>
      <c r="K53" s="502"/>
      <c r="L53" s="503"/>
    </row>
    <row r="54" spans="1:13" ht="15.6">
      <c r="B54" s="10"/>
      <c r="C54" s="27"/>
      <c r="D54" s="9"/>
      <c r="E54" s="3"/>
      <c r="F54" s="3"/>
      <c r="G54" s="1"/>
      <c r="H54" s="1"/>
      <c r="I54" s="1"/>
    </row>
    <row r="55" spans="1:13" ht="15.6" hidden="1">
      <c r="B55" s="10"/>
      <c r="C55" s="27"/>
      <c r="D55" s="19"/>
      <c r="E55" s="22"/>
      <c r="F55" s="1"/>
      <c r="G55" s="1"/>
      <c r="H55" s="1"/>
      <c r="I55" s="1"/>
    </row>
    <row r="56" spans="1:13" ht="21" hidden="1">
      <c r="B56" s="28"/>
      <c r="C56" s="28"/>
      <c r="D56" s="1"/>
      <c r="E56" s="1"/>
      <c r="F56" s="1"/>
      <c r="G56" s="1"/>
      <c r="H56" s="1"/>
      <c r="I56" s="1"/>
    </row>
    <row r="57" spans="1:13" ht="15.6" hidden="1">
      <c r="B57" s="16"/>
      <c r="C57" s="16"/>
      <c r="D57" s="6"/>
      <c r="E57" s="5"/>
      <c r="F57" s="6"/>
      <c r="G57" s="6"/>
      <c r="H57" s="6"/>
      <c r="I57" s="6"/>
    </row>
  </sheetData>
  <sheetProtection sheet="1" objects="1" scenarios="1" insertRows="0" insertHyperlinks="0"/>
  <mergeCells count="10">
    <mergeCell ref="D48:I49"/>
    <mergeCell ref="C52:L53"/>
    <mergeCell ref="K43:L43"/>
    <mergeCell ref="D10:D11"/>
    <mergeCell ref="D17:D18"/>
    <mergeCell ref="D30:D31"/>
    <mergeCell ref="E10:E11"/>
    <mergeCell ref="E17:E18"/>
    <mergeCell ref="E30:E31"/>
    <mergeCell ref="D46:I46"/>
  </mergeCells>
  <conditionalFormatting sqref="E54:H57">
    <cfRule type="expression" dxfId="952" priority="1598" stopIfTrue="1">
      <formula>AND(NE(#REF!,"#"),NE(E54,""),NE(COUNTA($B54:D54),0))</formula>
    </cfRule>
  </conditionalFormatting>
  <conditionalFormatting sqref="I54:I57">
    <cfRule type="expression" dxfId="951" priority="1599" stopIfTrue="1">
      <formula>AND(NE(#REF!,"#"),NE($I54,""),OR(COUNTBLANK($D54:$H54)=5,NE($B54,""),IFERROR(VLOOKUP($I54,INDIRECT("VariableTypes!A2:A"),1,FALSE),TRUE)))</formula>
    </cfRule>
  </conditionalFormatting>
  <conditionalFormatting sqref="I54:I57">
    <cfRule type="expression" dxfId="950" priority="1621" stopIfTrue="1">
      <formula>AND(NE(#REF!,"#"),COUNTBLANK($D54:$H54)&lt;5,ISBLANK($B54))</formula>
    </cfRule>
  </conditionalFormatting>
  <conditionalFormatting sqref="H15 H28">
    <cfRule type="expression" dxfId="949" priority="232" stopIfTrue="1">
      <formula>AND(NE(#REF!,"#"),NE(H15,""),NE(COUNTA($D15:G15),0))</formula>
    </cfRule>
  </conditionalFormatting>
  <conditionalFormatting sqref="E28:G28 E15:G15">
    <cfRule type="expression" dxfId="948" priority="234" stopIfTrue="1">
      <formula>AND(NE(#REF!,"#"),NE(E15,""),NE(COUNTA($D15:E15),0))</formula>
    </cfRule>
  </conditionalFormatting>
  <conditionalFormatting sqref="I15 I28">
    <cfRule type="expression" dxfId="947" priority="260" stopIfTrue="1">
      <formula>AND(NE(#REF!,"#"),NE($I15,""),OR(COUNTBLANK($D15:$H15)=5,NE(#REF!,""),IFERROR(VLOOKUP($I15,INDIRECT("VariableTypes!A2:A"),1,FALSE),TRUE)))</formula>
    </cfRule>
  </conditionalFormatting>
  <conditionalFormatting sqref="F35:I35">
    <cfRule type="expression" dxfId="946" priority="7911" stopIfTrue="1">
      <formula>AND(NE(#REF!,"#"),NE(F35,""),NE(COUNTA($D35:E35),0))</formula>
    </cfRule>
  </conditionalFormatting>
  <conditionalFormatting sqref="I15 I28">
    <cfRule type="expression" dxfId="945" priority="7931" stopIfTrue="1">
      <formula>AND(NE(#REF!,"#"),COUNTBLANK($D15:$H15)&lt;5,ISBLANK(#REF!))</formula>
    </cfRule>
  </conditionalFormatting>
  <conditionalFormatting sqref="J12:K35">
    <cfRule type="expression" dxfId="944" priority="7954" stopIfTrue="1">
      <formula>AND(NE(#REF!,"#"),OR(IFERROR(VLOOKUP(#REF!,INDIRECT("VariableTypes!$A$2:$E"),5,FALSE),FALSE),AND(NE($D12,""),NE($E12,""))))</formula>
    </cfRule>
  </conditionalFormatting>
  <conditionalFormatting sqref="D16 D29">
    <cfRule type="expression" dxfId="943" priority="196" stopIfTrue="1">
      <formula>AND(NE(#REF!,"#"),NE(D16,""),NE(COUNTA(D16:$XFD16),0))</formula>
    </cfRule>
  </conditionalFormatting>
  <conditionalFormatting sqref="F16:I16">
    <cfRule type="expression" dxfId="942" priority="193" stopIfTrue="1">
      <formula>AND(NE(#REF!,"#"),NE(F16,""),NE(COUNTA($F16:F16),0))</formula>
    </cfRule>
  </conditionalFormatting>
  <conditionalFormatting sqref="F18:H18">
    <cfRule type="expression" dxfId="941" priority="190" stopIfTrue="1">
      <formula>AND(NE(#REF!,"#"),NE(F18,""),NE(COUNTA($E18:F18),0))</formula>
    </cfRule>
  </conditionalFormatting>
  <conditionalFormatting sqref="E17">
    <cfRule type="expression" dxfId="940" priority="191" stopIfTrue="1">
      <formula>AND(NE(#REF!,"#"),NE(E17,""),NE(COUNTA($E18:E18),0))</formula>
    </cfRule>
  </conditionalFormatting>
  <conditionalFormatting sqref="F29:I29">
    <cfRule type="expression" dxfId="939" priority="187" stopIfTrue="1">
      <formula>AND(NE(#REF!,"#"),NE(F29,""),NE(COUNTA($F29:F29),0))</formula>
    </cfRule>
  </conditionalFormatting>
  <conditionalFormatting sqref="F31:H31">
    <cfRule type="expression" dxfId="938" priority="185" stopIfTrue="1">
      <formula>AND(NE(#REF!,"#"),NE(F31,""),NE(COUNTA($E31:F31),0))</formula>
    </cfRule>
  </conditionalFormatting>
  <conditionalFormatting sqref="E30">
    <cfRule type="expression" dxfId="937" priority="186" stopIfTrue="1">
      <formula>AND(NE(#REF!,"#"),NE(E30,""),NE(COUNTA($E31:E31),0))</formula>
    </cfRule>
  </conditionalFormatting>
  <conditionalFormatting sqref="J12:K35">
    <cfRule type="expression" dxfId="936" priority="10569" stopIfTrue="1">
      <formula>AND(NE(#REF!,"#"),NE($J12,""),NOT(IFERROR(VLOOKUP(#REF!,INDIRECT("VariableTypes!$A$2:$E"),5,FALSE),FALSE)),OR($D12="",$E12=""))</formula>
    </cfRule>
  </conditionalFormatting>
  <conditionalFormatting sqref="D36:F36 C37:F37">
    <cfRule type="expression" dxfId="935" priority="123" stopIfTrue="1">
      <formula>AND(NE(#REF!,"#"),NE(C36,""),NE(COUNTA($B36:B36),0))</formula>
    </cfRule>
  </conditionalFormatting>
  <conditionalFormatting sqref="J44:K44 J43 J36:K42">
    <cfRule type="expression" dxfId="934" priority="126" stopIfTrue="1">
      <formula>AND(NE(#REF!,"#"),NE($J36,""),NOT(IFERROR(VLOOKUP($H36,INDIRECT("VariableTypes!$A$2:$E"),5,FALSE),FALSE)),OR($B36="",$C36=""))</formula>
    </cfRule>
  </conditionalFormatting>
  <conditionalFormatting sqref="J44:K44 J43 J36:K42">
    <cfRule type="expression" dxfId="933" priority="129" stopIfTrue="1">
      <formula>AND(NE(#REF!,"#"),OR(IFERROR(VLOOKUP($H36,INDIRECT("VariableTypes!$A$2:$E"),5,FALSE),FALSE),AND(NE($B36,""),NE($C36,""))))</formula>
    </cfRule>
  </conditionalFormatting>
  <conditionalFormatting sqref="F44:I44">
    <cfRule type="expression" dxfId="932" priority="122" stopIfTrue="1">
      <formula>AND(NE(#REF!,"#"),NE(F44,""),NE(COUNTA($B44:E44),0))</formula>
    </cfRule>
  </conditionalFormatting>
  <conditionalFormatting sqref="G36:G37">
    <cfRule type="expression" dxfId="931" priority="130" stopIfTrue="1">
      <formula>AND(NE(#REF!,"#"),NE($G36,""),OR(COUNTBLANK($C36:$F36)=5,NE($B36,""),IFERROR(VLOOKUP($G36,INDIRECT("VariableTypes!A2:A"),1,FALSE),TRUE)))</formula>
    </cfRule>
  </conditionalFormatting>
  <conditionalFormatting sqref="H36:H37">
    <cfRule type="expression" dxfId="930" priority="131" stopIfTrue="1">
      <formula>AND(NE(#REF!,"#"),NE($H36,""),NOT(IFERROR(VLOOKUP($G36,INDIRECT("VariableTypes!$A$2:$D"),4,FALSE),FALSE)))</formula>
    </cfRule>
  </conditionalFormatting>
  <conditionalFormatting sqref="I36">
    <cfRule type="expression" dxfId="929" priority="132" stopIfTrue="1">
      <formula>AND(NE(#REF!,"#"),NE($I36,""),NOT(IFERROR(VLOOKUP($G36,INDIRECT("VariableTypes!$A$2:$E"),5,FALSE),FALSE)),OR($B36="",#REF!=""))</formula>
    </cfRule>
  </conditionalFormatting>
  <conditionalFormatting sqref="G36:G37">
    <cfRule type="expression" dxfId="928" priority="133" stopIfTrue="1">
      <formula>AND(NE(#REF!,"#"),COUNTBLANK($C36:$F36)&lt;5,ISBLANK($B36))</formula>
    </cfRule>
  </conditionalFormatting>
  <conditionalFormatting sqref="H36:H37">
    <cfRule type="expression" dxfId="927" priority="134" stopIfTrue="1">
      <formula>AND(NE(#REF!,"#"),IFERROR(VLOOKUP($G36,INDIRECT("VariableTypes!$A$2:$D"),4,FALSE),FALSE))</formula>
    </cfRule>
  </conditionalFormatting>
  <conditionalFormatting sqref="I36">
    <cfRule type="expression" dxfId="926" priority="135" stopIfTrue="1">
      <formula>AND(NE(#REF!,"#"),OR(IFERROR(VLOOKUP($G36,INDIRECT("VariableTypes!$A$2:$E"),5,FALSE),FALSE),AND(NE($B36,""),NE(#REF!,""))))</formula>
    </cfRule>
  </conditionalFormatting>
  <conditionalFormatting sqref="D44">
    <cfRule type="expression" dxfId="925" priority="136" stopIfTrue="1">
      <formula>AND(NE(#REF!,"#"),NE(D44,""),NE(COUNTA(#REF!),0))</formula>
    </cfRule>
  </conditionalFormatting>
  <conditionalFormatting sqref="I40:I42">
    <cfRule type="expression" dxfId="924" priority="121" stopIfTrue="1">
      <formula>AND(NE(#REF!,"#"),NE(I40,""),NE(COUNTA($A40:H40),0))</formula>
    </cfRule>
  </conditionalFormatting>
  <conditionalFormatting sqref="F45:H45">
    <cfRule type="expression" dxfId="923" priority="114" stopIfTrue="1">
      <formula>AND(NE(#REF!,"#"),NE(F45,""),NE(COUNTA($C45:E45),0))</formula>
    </cfRule>
  </conditionalFormatting>
  <conditionalFormatting sqref="J45:K45">
    <cfRule type="expression" dxfId="922" priority="115" stopIfTrue="1">
      <formula>AND(NE(#REF!,"#"),NE($J45,""),NOT(IFERROR(VLOOKUP($H45,INDIRECT("VariableTypes!$A$2:$E"),5,FALSE),FALSE)),OR($C45="",#REF!=""))</formula>
    </cfRule>
  </conditionalFormatting>
  <conditionalFormatting sqref="J45:K45">
    <cfRule type="expression" dxfId="921" priority="116" stopIfTrue="1">
      <formula>AND(NE(#REF!,"#"),OR(IFERROR(VLOOKUP($H45,INDIRECT("VariableTypes!$A$2:$E"),5,FALSE),FALSE),AND(NE($C45,""),NE(#REF!,""))))</formula>
    </cfRule>
  </conditionalFormatting>
  <conditionalFormatting sqref="F47 H47:I47">
    <cfRule type="expression" dxfId="920" priority="117" stopIfTrue="1">
      <formula>AND(NE(#REF!,"#"),NE(F47,""),NE(COUNTA($D47:E47),0))</formula>
    </cfRule>
  </conditionalFormatting>
  <conditionalFormatting sqref="D47">
    <cfRule type="expression" dxfId="919" priority="118" stopIfTrue="1">
      <formula>AND(NE(#REF!,"#"),NE(D47,""),NE(COUNTA($D47:F47),0))</formula>
    </cfRule>
  </conditionalFormatting>
  <conditionalFormatting sqref="J47:K47">
    <cfRule type="expression" dxfId="918" priority="119" stopIfTrue="1">
      <formula>AND(NE(#REF!,"#"),NE($J47,""),NOT(IFERROR(VLOOKUP($I47,INDIRECT("VariableTypes!$A$2:$E"),5,FALSE),FALSE)),OR($D47="",#REF!=""))</formula>
    </cfRule>
  </conditionalFormatting>
  <conditionalFormatting sqref="J47:K47">
    <cfRule type="expression" dxfId="917" priority="120" stopIfTrue="1">
      <formula>AND(NE(#REF!,"#"),OR(IFERROR(VLOOKUP($I47,INDIRECT("VariableTypes!$A$2:$E"),5,FALSE),FALSE),AND(NE($D47,""),NE(#REF!,""))))</formula>
    </cfRule>
  </conditionalFormatting>
  <conditionalFormatting sqref="F38:I39">
    <cfRule type="expression" dxfId="916" priority="109" stopIfTrue="1">
      <formula>AND(NE(#REF!,"#"),NE(F38,""),NE(COUNTA($A38:E38),0))</formula>
    </cfRule>
  </conditionalFormatting>
  <conditionalFormatting sqref="E39">
    <cfRule type="expression" dxfId="915" priority="110" stopIfTrue="1">
      <formula>AND(NE(#REF!,"#"),NE(E39,""),NE(COUNTA($A41:D41),0))</formula>
    </cfRule>
  </conditionalFormatting>
  <conditionalFormatting sqref="D38:D39">
    <cfRule type="expression" dxfId="914" priority="108" stopIfTrue="1">
      <formula>AND(NE(#REF!,"#"),NE(D38,""),NE(COUNTA($A38:C38),0))</formula>
    </cfRule>
  </conditionalFormatting>
  <conditionalFormatting sqref="E38">
    <cfRule type="expression" dxfId="913" priority="111" stopIfTrue="1">
      <formula>AND(NE(#REF!,"#"),NE(E38,""),NE(COUNTA($A40:C40),0))</formula>
    </cfRule>
  </conditionalFormatting>
  <conditionalFormatting sqref="D40">
    <cfRule type="expression" dxfId="912" priority="112" stopIfTrue="1">
      <formula>AND(NE(#REF!,"#"),NE(D40,""),NE(COUNTA(#REF!),0))</formula>
    </cfRule>
  </conditionalFormatting>
  <conditionalFormatting sqref="D41">
    <cfRule type="expression" dxfId="911" priority="113" stopIfTrue="1">
      <formula>AND(NE(#REF!,"#"),NE(D41,""),NE(COUNTA(#REF!),0))</formula>
    </cfRule>
  </conditionalFormatting>
  <conditionalFormatting sqref="H43:I43">
    <cfRule type="expression" dxfId="910" priority="105" stopIfTrue="1">
      <formula>AND(NE(#REF!,"#"),NE(H43,""),NE(COUNTA($A43:G43),0))</formula>
    </cfRule>
  </conditionalFormatting>
  <conditionalFormatting sqref="H43:I43">
    <cfRule type="expression" dxfId="909" priority="106" stopIfTrue="1">
      <formula>AND(NE(#REF!,"#"),COUNTBLANK($C43:$G43)&lt;5,ISBLANK($A43))</formula>
    </cfRule>
  </conditionalFormatting>
  <conditionalFormatting sqref="H43:I43">
    <cfRule type="expression" dxfId="908" priority="107" stopIfTrue="1">
      <formula>AND(NE(#REF!,"#"),NE($H43,""),OR(COUNTBLANK($C43:$G43)=5,NE($A43,""),IFERROR(VLOOKUP($H43,INDIRECT("VariableTypes!A2:A"),1,FALSE),TRUE)))</formula>
    </cfRule>
  </conditionalFormatting>
  <conditionalFormatting sqref="G43">
    <cfRule type="expression" dxfId="907" priority="102" stopIfTrue="1">
      <formula>AND(NE(#REF!,"#"),NE(G43,""),NE(COUNTA($C43:F43),0))</formula>
    </cfRule>
  </conditionalFormatting>
  <conditionalFormatting sqref="G43">
    <cfRule type="expression" dxfId="906" priority="103" stopIfTrue="1">
      <formula>AND(NE(#REF!,"#"),COUNTBLANK($C43:$F43)&lt;5,ISBLANK(#REF!))</formula>
    </cfRule>
  </conditionalFormatting>
  <conditionalFormatting sqref="G43">
    <cfRule type="expression" dxfId="905" priority="104" stopIfTrue="1">
      <formula>AND(NE(#REF!,"#"),NE($G43,""),OR(COUNTBLANK($C43:$F43)=5,NE(#REF!,""),IFERROR(VLOOKUP($G43,INDIRECT("VariableTypes!A2:A"),1,FALSE),TRUE)))</formula>
    </cfRule>
  </conditionalFormatting>
  <conditionalFormatting sqref="C43:F43 E44">
    <cfRule type="expression" dxfId="904" priority="101" stopIfTrue="1">
      <formula>AND(NE(#REF!,"#"),NE(C43,""),NE(COUNTA(#REF!),0))</formula>
    </cfRule>
  </conditionalFormatting>
  <conditionalFormatting sqref="H40">
    <cfRule type="expression" dxfId="903" priority="137" stopIfTrue="1">
      <formula>AND(NE(#REF!,"#"),NE(H40,""),NE(COUNTA($A40:F40),0))</formula>
    </cfRule>
  </conditionalFormatting>
  <conditionalFormatting sqref="E41:E42">
    <cfRule type="expression" dxfId="902" priority="138" stopIfTrue="1">
      <formula>AND(NE(#REF!,"#"),NE(E41,""),NE(COUNTA($A41:E41),0))</formula>
    </cfRule>
  </conditionalFormatting>
  <conditionalFormatting sqref="G40:G42 H41:H42">
    <cfRule type="expression" dxfId="901" priority="141" stopIfTrue="1">
      <formula>AND(NE(#REF!,"#"),NE(G40,""),NE(COUNTA($A40:D40),0))</formula>
    </cfRule>
  </conditionalFormatting>
  <conditionalFormatting sqref="D42">
    <cfRule type="expression" dxfId="900" priority="100" stopIfTrue="1">
      <formula>AND(NE(#REF!,"#"),NE(D42,""),NE(COUNTA(#REF!),0))</formula>
    </cfRule>
  </conditionalFormatting>
  <conditionalFormatting sqref="A51:A53">
    <cfRule type="cellIs" dxfId="899" priority="95" stopIfTrue="1" operator="equal">
      <formula>"include_in_docs"</formula>
    </cfRule>
  </conditionalFormatting>
  <conditionalFormatting sqref="G12:G13">
    <cfRule type="expression" dxfId="898" priority="94" stopIfTrue="1">
      <formula>AND(NE(#REF!,"#"),NE(G12,""),NE(COUNTA($C12:F12),0))</formula>
    </cfRule>
  </conditionalFormatting>
  <conditionalFormatting sqref="G19:G25">
    <cfRule type="expression" dxfId="897" priority="93" stopIfTrue="1">
      <formula>AND(NE(#REF!,"#"),NE(G19,""),NE(COUNTA($C19:F19),0))</formula>
    </cfRule>
  </conditionalFormatting>
  <conditionalFormatting sqref="I31">
    <cfRule type="expression" dxfId="896" priority="92" stopIfTrue="1">
      <formula>AND(NE(#REF!,"#"),NE(I31,""),NE(COUNTA($C31:H31),0))</formula>
    </cfRule>
  </conditionalFormatting>
  <conditionalFormatting sqref="I18">
    <cfRule type="expression" dxfId="895" priority="91" stopIfTrue="1">
      <formula>AND(NE(#REF!,"#"),NE(I18,""),NE(COUNTA($C18:H18),0))</formula>
    </cfRule>
  </conditionalFormatting>
  <conditionalFormatting sqref="D50:G50">
    <cfRule type="expression" dxfId="894" priority="83" stopIfTrue="1">
      <formula>AND(NE(#REF!,"#"),NE(D50,""),NE(COUNTA($B50:C50),0))</formula>
    </cfRule>
  </conditionalFormatting>
  <conditionalFormatting sqref="H50">
    <cfRule type="expression" dxfId="893" priority="84" stopIfTrue="1">
      <formula>AND(NE(#REF!,"#"),NE($H50,""),OR(COUNTBLANK($C50:$G50)=5,NE($B50,""),IFERROR(VLOOKUP($H50,INDIRECT("VariableTypes!A2:A"),1,FALSE),TRUE)))</formula>
    </cfRule>
  </conditionalFormatting>
  <conditionalFormatting sqref="I50">
    <cfRule type="expression" dxfId="892" priority="85" stopIfTrue="1">
      <formula>AND(NE(#REF!,"#"),NE($I50,""),NOT(IFERROR(VLOOKUP($H50,INDIRECT("VariableTypes!$A$2:$D"),4,FALSE),FALSE)))</formula>
    </cfRule>
  </conditionalFormatting>
  <conditionalFormatting sqref="J50:K50">
    <cfRule type="expression" dxfId="891" priority="86" stopIfTrue="1">
      <formula>AND(NE(#REF!,"#"),NE($J50,""),NOT(IFERROR(VLOOKUP($H50,INDIRECT("VariableTypes!$A$2:$E"),5,FALSE),FALSE)),OR($B50="",$C50=""))</formula>
    </cfRule>
  </conditionalFormatting>
  <conditionalFormatting sqref="H50">
    <cfRule type="expression" dxfId="890" priority="87" stopIfTrue="1">
      <formula>AND(NE(#REF!,"#"),COUNTBLANK($C50:$G50)&lt;5,ISBLANK($B50))</formula>
    </cfRule>
  </conditionalFormatting>
  <conditionalFormatting sqref="I50">
    <cfRule type="expression" dxfId="889" priority="88" stopIfTrue="1">
      <formula>AND(NE(#REF!,"#"),IFERROR(VLOOKUP($H50,INDIRECT("VariableTypes!$A$2:$D"),4,FALSE),FALSE))</formula>
    </cfRule>
  </conditionalFormatting>
  <conditionalFormatting sqref="J50:K50">
    <cfRule type="expression" dxfId="888" priority="89" stopIfTrue="1">
      <formula>AND(NE(#REF!,"#"),OR(IFERROR(VLOOKUP($H50,INDIRECT("VariableTypes!$A$2:$E"),5,FALSE),FALSE),AND(NE($B50,""),NE($C50,""))))</formula>
    </cfRule>
  </conditionalFormatting>
  <conditionalFormatting sqref="J48:K49">
    <cfRule type="expression" dxfId="887" priority="81" stopIfTrue="1">
      <formula>AND(NE(#REF!,"#"),NE($J48,""),NOT(IFERROR(VLOOKUP($I48,INDIRECT("VariableTypes!$A$2:$E"),5,FALSE),FALSE)),OR($D48="",#REF!=""))</formula>
    </cfRule>
  </conditionalFormatting>
  <conditionalFormatting sqref="J48:K49">
    <cfRule type="expression" dxfId="886" priority="82" stopIfTrue="1">
      <formula>AND(NE(#REF!,"#"),OR(IFERROR(VLOOKUP($I48,INDIRECT("VariableTypes!$A$2:$E"),5,FALSE),FALSE),AND(NE($D48,""),NE(#REF!,""))))</formula>
    </cfRule>
  </conditionalFormatting>
  <conditionalFormatting sqref="L51">
    <cfRule type="expression" dxfId="885" priority="77" stopIfTrue="1">
      <formula>AND(NE(#REF!,"#"),NE(L51,""),NE(COUNTA($C51:H51),0))</formula>
    </cfRule>
  </conditionalFormatting>
  <conditionalFormatting sqref="L51">
    <cfRule type="expression" dxfId="884" priority="78" stopIfTrue="1">
      <formula>AND(NE(#REF!,"#"),COUNTBLANK($C51:$F51)&lt;5,ISBLANK(#REF!))</formula>
    </cfRule>
  </conditionalFormatting>
  <conditionalFormatting sqref="L51">
    <cfRule type="expression" dxfId="883" priority="79" stopIfTrue="1">
      <formula>AND(NE(#REF!,"#"),NE($G51,""),OR(COUNTBLANK($C51:$F51)=5,NE(#REF!,""),IFERROR(VLOOKUP($G51,INDIRECT("VariableTypes!A2:A"),1,FALSE),TRUE)))</formula>
    </cfRule>
  </conditionalFormatting>
  <conditionalFormatting sqref="D51:G51">
    <cfRule type="expression" dxfId="882" priority="80" stopIfTrue="1">
      <formula>AND(NE(#REF!,"#"),NE(D51,""),NE(COUNTA($C51:C51),0))</formula>
    </cfRule>
  </conditionalFormatting>
  <conditionalFormatting sqref="D9">
    <cfRule type="expression" dxfId="881" priority="27" stopIfTrue="1">
      <formula>AND(NE(#REF!,"#"),NE(D9,""),NE(COUNTA(D9:$XFD9),0))</formula>
    </cfRule>
  </conditionalFormatting>
  <conditionalFormatting sqref="F11:H11">
    <cfRule type="expression" dxfId="880" priority="28" stopIfTrue="1">
      <formula>AND(NE(#REF!,"#"),NE(F11,""),NE(COUNTA($D11:E11),0))</formula>
    </cfRule>
  </conditionalFormatting>
  <conditionalFormatting sqref="F9:I9">
    <cfRule type="expression" dxfId="879" priority="29" stopIfTrue="1">
      <formula>AND(NE(#REF!,"#"),NE(F9,""),NE(COUNTA($E9:E9),0))</formula>
    </cfRule>
  </conditionalFormatting>
  <conditionalFormatting sqref="E10">
    <cfRule type="expression" dxfId="878" priority="30" stopIfTrue="1">
      <formula>AND(NE(#REF!,"#"),NE(E10,""),NE(COUNTA($D11:D11),0))</formula>
    </cfRule>
  </conditionalFormatting>
  <conditionalFormatting sqref="I11">
    <cfRule type="expression" dxfId="877" priority="26" stopIfTrue="1">
      <formula>AND(NE(#REF!,"#"),NE(I11,""),NE(COUNTA($C11:H11),0))</formula>
    </cfRule>
  </conditionalFormatting>
  <conditionalFormatting sqref="D3:G3 E8:G8">
    <cfRule type="expression" dxfId="876" priority="10" stopIfTrue="1">
      <formula>AND(NE(#REF!,"#"),NE(D3,""),NE(COUNTA($B3:C3),0))</formula>
    </cfRule>
  </conditionalFormatting>
  <conditionalFormatting sqref="H3 H5 H8">
    <cfRule type="expression" dxfId="875" priority="11" stopIfTrue="1">
      <formula>AND(NE(#REF!,"#"),NE($H3,""),OR(COUNTBLANK($C3:$G3)=5,NE($B3,""),IFERROR(VLOOKUP($H3,INDIRECT("VariableTypes!A2:A"),1,FALSE),TRUE)))</formula>
    </cfRule>
  </conditionalFormatting>
  <conditionalFormatting sqref="I3:I5 I8">
    <cfRule type="expression" dxfId="874" priority="12" stopIfTrue="1">
      <formula>AND(NE(#REF!,"#"),NE($I3,""),NOT(IFERROR(VLOOKUP($H3,INDIRECT("VariableTypes!$A$2:$D"),4,FALSE),FALSE)))</formula>
    </cfRule>
  </conditionalFormatting>
  <conditionalFormatting sqref="J3:K3 J5:K5 J8:K8">
    <cfRule type="expression" dxfId="873" priority="13" stopIfTrue="1">
      <formula>AND(NE(#REF!,"#"),NE($J3,""),NOT(IFERROR(VLOOKUP($H3,INDIRECT("VariableTypes!$A$2:$E"),5,FALSE),FALSE)),OR($B3="",$C3=""))</formula>
    </cfRule>
  </conditionalFormatting>
  <conditionalFormatting sqref="H3 H5 H8">
    <cfRule type="expression" dxfId="872" priority="14" stopIfTrue="1">
      <formula>AND(NE(#REF!,"#"),COUNTBLANK($C3:$G3)&lt;5,ISBLANK($B3))</formula>
    </cfRule>
  </conditionalFormatting>
  <conditionalFormatting sqref="I3:I5 I8">
    <cfRule type="expression" dxfId="871" priority="15" stopIfTrue="1">
      <formula>AND(NE(#REF!,"#"),IFERROR(VLOOKUP($H3,INDIRECT("VariableTypes!$A$2:$D"),4,FALSE),FALSE))</formula>
    </cfRule>
  </conditionalFormatting>
  <conditionalFormatting sqref="J3:K3 J5:K5 J8:K8">
    <cfRule type="expression" dxfId="870" priority="16" stopIfTrue="1">
      <formula>AND(NE(#REF!,"#"),OR(IFERROR(VLOOKUP($H3,INDIRECT("VariableTypes!$A$2:$E"),5,FALSE),FALSE),AND(NE($B3,""),NE($C3,""))))</formula>
    </cfRule>
  </conditionalFormatting>
  <conditionalFormatting sqref="H6">
    <cfRule type="expression" dxfId="869" priority="9" stopIfTrue="1">
      <formula>AND(NE(#REF!,"#"),COUNTBLANK($C6:$G6)&lt;5,ISBLANK($B6))</formula>
    </cfRule>
  </conditionalFormatting>
  <conditionalFormatting sqref="H6">
    <cfRule type="expression" dxfId="868" priority="6" stopIfTrue="1">
      <formula>AND(NE(#REF!,"#"),NE($H6,""),OR(COUNTBLANK($C6:$G6)=5,NE($B6,""),IFERROR(VLOOKUP($H6,INDIRECT("VariableTypes!A2:A"),1,FALSE),TRUE)))</formula>
    </cfRule>
  </conditionalFormatting>
  <conditionalFormatting sqref="I6:L6">
    <cfRule type="expression" dxfId="867" priority="7" stopIfTrue="1">
      <formula>AND(NE(#REF!,"#"),NE($I6,""),NOT(IFERROR(VLOOKUP($H6,INDIRECT("VariableTypes!$A$2:$D"),4,FALSE),FALSE)))</formula>
    </cfRule>
  </conditionalFormatting>
  <conditionalFormatting sqref="I6:L6">
    <cfRule type="expression" dxfId="866" priority="8" stopIfTrue="1">
      <formula>AND(NE(#REF!,"#"),IFERROR(VLOOKUP($H6,INDIRECT("VariableTypes!$A$2:$D"),4,FALSE),FALSE))</formula>
    </cfRule>
  </conditionalFormatting>
  <conditionalFormatting sqref="D6:G6">
    <cfRule type="expression" dxfId="865" priority="3" stopIfTrue="1">
      <formula>AND(NE(#REF!,"#"),NE(D6,""),NE(COUNTA($A6:C6),0))</formula>
    </cfRule>
  </conditionalFormatting>
  <conditionalFormatting sqref="G6">
    <cfRule type="expression" dxfId="864" priority="4" stopIfTrue="1">
      <formula>AND(NE(#REF!,"#"),COUNTBLANK($C6:$F6)&lt;5,ISBLANK($A6))</formula>
    </cfRule>
  </conditionalFormatting>
  <conditionalFormatting sqref="G6">
    <cfRule type="expression" dxfId="863" priority="5" stopIfTrue="1">
      <formula>AND(NE(#REF!,"#"),NE($G6,""),OR(COUNTBLANK($C6:$F6)=5,NE($A6,""),IFERROR(VLOOKUP($G6,INDIRECT("VariableTypes!A2:A"),1,FALSE),TRUE)))</formula>
    </cfRule>
  </conditionalFormatting>
  <conditionalFormatting sqref="J7:K7">
    <cfRule type="expression" dxfId="862" priority="17" stopIfTrue="1">
      <formula>AND(NE(#REF!,"#"),NE($J7,""),NOT(IFERROR(VLOOKUP($H7,INDIRECT("VariableTypes!$A$2:$E"),5,FALSE),FALSE)),OR($B7="",#REF!=""))</formula>
    </cfRule>
  </conditionalFormatting>
  <conditionalFormatting sqref="J7:K7">
    <cfRule type="expression" dxfId="861" priority="18" stopIfTrue="1">
      <formula>AND(NE(#REF!,"#"),OR(IFERROR(VLOOKUP($H7,INDIRECT("VariableTypes!$A$2:$E"),5,FALSE),FALSE),AND(NE($B7,""),NE(#REF!,""))))</formula>
    </cfRule>
  </conditionalFormatting>
  <conditionalFormatting sqref="F4:G5">
    <cfRule type="expression" dxfId="860" priority="19" stopIfTrue="1">
      <formula>AND(NE(#REF!,"#"),NE(F4,""),NE(COUNTA($C4:E4),0))</formula>
    </cfRule>
  </conditionalFormatting>
  <conditionalFormatting sqref="H4">
    <cfRule type="expression" dxfId="859" priority="20" stopIfTrue="1">
      <formula>AND(NE(#REF!,"#"),NE($H4,""),OR(COUNTBLANK($C4:$G4)=5,NE($C4,""),IFERROR(VLOOKUP($H4,INDIRECT("VariableTypes!A2:A"),1,FALSE),TRUE)))</formula>
    </cfRule>
  </conditionalFormatting>
  <conditionalFormatting sqref="J4:K4">
    <cfRule type="expression" dxfId="858" priority="21" stopIfTrue="1">
      <formula>AND(NE(#REF!,"#"),NE($J4,""),NOT(IFERROR(VLOOKUP($H4,INDIRECT("VariableTypes!$A$2:$E"),5,FALSE),FALSE)),OR($C4="",#REF!=""))</formula>
    </cfRule>
  </conditionalFormatting>
  <conditionalFormatting sqref="H4">
    <cfRule type="expression" dxfId="857" priority="22" stopIfTrue="1">
      <formula>AND(NE(#REF!,"#"),COUNTBLANK($C4:$G4)&lt;5,ISBLANK($C4))</formula>
    </cfRule>
  </conditionalFormatting>
  <conditionalFormatting sqref="J4:K4">
    <cfRule type="expression" dxfId="856" priority="23" stopIfTrue="1">
      <formula>AND(NE(#REF!,"#"),OR(IFERROR(VLOOKUP($H4,INDIRECT("VariableTypes!$A$2:$E"),5,FALSE),FALSE),AND(NE($C4,""),NE(#REF!,""))))</formula>
    </cfRule>
  </conditionalFormatting>
  <conditionalFormatting sqref="D4:E5">
    <cfRule type="expression" dxfId="855" priority="24" stopIfTrue="1">
      <formula>AND(NE(#REF!,"#"),NE(D4,""),NE(COUNTA($C4:C4),0))</formula>
    </cfRule>
  </conditionalFormatting>
  <conditionalFormatting sqref="D8">
    <cfRule type="expression" dxfId="854" priority="25" stopIfTrue="1">
      <formula>AND(NE(#REF!,"#"),NE(D8,""),NE(COUNTA(#REF!),0))</formula>
    </cfRule>
  </conditionalFormatting>
  <conditionalFormatting sqref="J46:K46">
    <cfRule type="expression" dxfId="853" priority="1" stopIfTrue="1">
      <formula>AND(NE(#REF!,"#"),NE($J46,""),NOT(IFERROR(VLOOKUP($H46,INDIRECT("VariableTypes!$A$2:$E"),5,FALSE),FALSE)),OR(#REF!="",#REF!=""))</formula>
    </cfRule>
  </conditionalFormatting>
  <conditionalFormatting sqref="J46:K46">
    <cfRule type="expression" dxfId="852" priority="2" stopIfTrue="1">
      <formula>AND(NE(#REF!,"#"),OR(IFERROR(VLOOKUP($H46,INDIRECT("VariableTypes!$A$2:$E"),5,FALSE),FALSE),AND(NE(#REF!,""),NE(#REF!,""))))</formula>
    </cfRule>
  </conditionalFormatting>
  <dataValidations count="9">
    <dataValidation type="list" allowBlank="1" showInputMessage="1" showErrorMessage="1" sqref="C42" xr:uid="{65702560-834F-41D1-8C6C-ADC24F33F910}">
      <formula1>"&lt;select&gt;,Yes,No"</formula1>
    </dataValidation>
    <dataValidation type="list" allowBlank="1" showInputMessage="1" showErrorMessage="1" sqref="B7:C7 C41 C38:C39 C46" xr:uid="{A351FE07-487D-4375-97BC-DC90C0DBC7FF}">
      <formula1>Yesnolist</formula1>
    </dataValidation>
    <dataValidation type="list" allowBlank="1" showInputMessage="1" showErrorMessage="1" sqref="D40 D42" xr:uid="{5FAFF467-1CDB-42B6-B2EE-9412B40374F0}">
      <formula1>Schemes</formula1>
    </dataValidation>
    <dataValidation type="whole" operator="greaterThan" allowBlank="1" showInputMessage="1" showErrorMessage="1" error="Value must be a year beyond 2019." promptTitle="Enter year" prompt="Enter the year for which the target is set. The year should be any time after 2019. " sqref="I31 I18 I11" xr:uid="{754FA963-785D-434B-907A-FACA736133E9}">
      <formula1>2019</formula1>
    </dataValidation>
    <dataValidation type="decimal" operator="greaterThanOrEqual" allowBlank="1" showInputMessage="1" showErrorMessage="1" error="Enter a value greater than or equal to 0." promptTitle="Optional metric" sqref="H12:I14 H19:I26 H32:I34" xr:uid="{145FE50D-7F3C-47B8-9DB2-8C89D1286AD7}">
      <formula1>0</formula1>
    </dataValidation>
    <dataValidation allowBlank="1" showInputMessage="1" showErrorMessage="1" promptTitle="Calculated scored metric" prompt="This is the scored metric. It is calculated automatically based on the information entered above. " sqref="G27" xr:uid="{5949376D-8928-4BEB-8B19-D3ACEAFEE363}"/>
    <dataValidation allowBlank="1" showInputMessage="1" showErrorMessage="1" promptTitle="Calculated metric" prompt="This metric is calculated automatically." sqref="G14 G26 G32:G34" xr:uid="{A1F0C864-B044-430E-9CB6-F27CE3D84DD1}"/>
    <dataValidation type="decimal" operator="greaterThanOrEqual" allowBlank="1" showInputMessage="1" showErrorMessage="1" error="Enter a value greater than 0. " promptTitle="Mandatory metric" prompt="A value must be provided for this metric to complete the indicator. " sqref="G19:G25 G12:G13" xr:uid="{580E1CF9-89C8-4F97-967D-E139ADC031D6}">
      <formula1>0</formula1>
    </dataValidation>
    <dataValidation type="decimal" allowBlank="1" showInputMessage="1" showErrorMessage="1" error="Enter a percentage between 0 and 100." promptTitle="Scored metric" prompt="This metric is scored." sqref="H27:I27" xr:uid="{3E0C0E49-3836-42E1-B5DC-1969239F8195}">
      <formula1>0</formula1>
      <formula2>1</formula2>
    </dataValidation>
  </dataValidations>
  <pageMargins left="0.7" right="0.7" top="0.75" bottom="0.75" header="0.3" footer="0.3"/>
  <ignoredErrors>
    <ignoredError sqref="G26 G1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FF00"/>
    <outlinePr summaryBelow="0" summaryRight="0"/>
  </sheetPr>
  <dimension ref="A1:M50"/>
  <sheetViews>
    <sheetView showGridLines="0" topLeftCell="B1" workbookViewId="0">
      <pane ySplit="2" topLeftCell="A3" activePane="bottomLeft" state="frozen"/>
      <selection pane="bottomLeft" activeCell="B1" sqref="B1"/>
    </sheetView>
  </sheetViews>
  <sheetFormatPr defaultColWidth="0" defaultRowHeight="15" customHeight="1" zeroHeight="1"/>
  <cols>
    <col min="1" max="1" width="8" style="142" hidden="1" customWidth="1"/>
    <col min="2" max="2" width="8.09765625" customWidth="1"/>
    <col min="3" max="3" width="8.09765625" style="281" customWidth="1"/>
    <col min="4" max="4" width="36" customWidth="1"/>
    <col min="5" max="5" width="18" customWidth="1"/>
    <col min="6" max="9" width="15.59765625" customWidth="1"/>
    <col min="10" max="10" width="8.09765625" customWidth="1"/>
    <col min="11" max="11" width="8.09765625" style="202" customWidth="1"/>
    <col min="12" max="12" width="12.59765625" bestFit="1" customWidth="1"/>
    <col min="13" max="13" width="2.19921875" customWidth="1"/>
    <col min="14"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567</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569</v>
      </c>
      <c r="B6" s="282" t="s">
        <v>568</v>
      </c>
      <c r="C6" s="235" t="s">
        <v>954</v>
      </c>
      <c r="D6" s="233"/>
      <c r="E6" s="233"/>
      <c r="F6" s="233"/>
      <c r="G6" s="233"/>
      <c r="H6" s="232"/>
      <c r="I6" s="232"/>
      <c r="J6" s="232"/>
      <c r="K6" s="232"/>
      <c r="L6" s="232"/>
    </row>
    <row r="7" spans="1:13" s="281" customFormat="1" ht="16.2">
      <c r="A7" s="265"/>
      <c r="B7" s="307" t="s">
        <v>934</v>
      </c>
      <c r="C7" s="237" t="s">
        <v>952</v>
      </c>
      <c r="J7" s="30"/>
      <c r="K7" s="30"/>
    </row>
    <row r="8" spans="1:13" s="281" customFormat="1" ht="16.8" thickBot="1">
      <c r="B8" s="17"/>
      <c r="C8" s="306"/>
      <c r="D8" s="222"/>
      <c r="H8" s="20"/>
      <c r="J8" s="30"/>
      <c r="K8" s="30"/>
    </row>
    <row r="9" spans="1:13" s="281" customFormat="1" ht="16.8" thickTop="1">
      <c r="D9" s="285" t="s">
        <v>573</v>
      </c>
      <c r="E9" s="240"/>
      <c r="F9" s="240"/>
      <c r="G9" s="240"/>
      <c r="H9" s="240"/>
      <c r="I9" s="240"/>
      <c r="J9" s="130"/>
      <c r="K9" s="130"/>
      <c r="L9" s="130"/>
    </row>
    <row r="10" spans="1:13" s="281" customFormat="1" ht="30">
      <c r="D10" s="535" t="s">
        <v>383</v>
      </c>
      <c r="E10" s="520" t="s">
        <v>385</v>
      </c>
      <c r="F10" s="287" t="s">
        <v>379</v>
      </c>
      <c r="G10" s="287" t="s">
        <v>380</v>
      </c>
      <c r="H10" s="287" t="s">
        <v>381</v>
      </c>
      <c r="I10" s="288" t="s">
        <v>382</v>
      </c>
      <c r="J10" s="130"/>
      <c r="K10" s="130"/>
      <c r="L10" s="130"/>
    </row>
    <row r="11" spans="1:13" s="281" customFormat="1" ht="16.8" thickBot="1">
      <c r="D11" s="536"/>
      <c r="E11" s="538"/>
      <c r="F11" s="289">
        <v>2018</v>
      </c>
      <c r="G11" s="289">
        <v>2019</v>
      </c>
      <c r="H11" s="289">
        <v>2019</v>
      </c>
      <c r="I11" s="290" t="s">
        <v>386</v>
      </c>
      <c r="J11" s="130"/>
      <c r="K11" s="130"/>
      <c r="L11" s="130"/>
    </row>
    <row r="12" spans="1:13" ht="17.399999999999999" thickTop="1" thickBot="1">
      <c r="D12" s="294" t="s">
        <v>576</v>
      </c>
      <c r="E12" s="294" t="s">
        <v>543</v>
      </c>
      <c r="F12" s="296" t="s">
        <v>972</v>
      </c>
      <c r="G12" s="417"/>
      <c r="H12" s="450"/>
      <c r="I12" s="450"/>
      <c r="J12" s="229"/>
      <c r="L12" s="2"/>
    </row>
    <row r="13" spans="1:13" ht="17.399999999999999" thickTop="1" thickBot="1">
      <c r="D13" s="294" t="s">
        <v>578</v>
      </c>
      <c r="E13" s="294" t="s">
        <v>543</v>
      </c>
      <c r="F13" s="296" t="s">
        <v>972</v>
      </c>
      <c r="G13" s="417"/>
      <c r="H13" s="450"/>
      <c r="I13" s="450"/>
      <c r="J13" s="229"/>
      <c r="K13" s="229"/>
      <c r="L13" s="2"/>
    </row>
    <row r="14" spans="1:13" ht="16.8" thickTop="1" thickBot="1">
      <c r="D14" s="1"/>
      <c r="E14" s="229"/>
      <c r="F14" s="229"/>
      <c r="G14" s="20"/>
      <c r="H14" s="229"/>
      <c r="I14" s="229"/>
      <c r="J14" s="229"/>
      <c r="K14" s="229"/>
      <c r="L14" s="2"/>
    </row>
    <row r="15" spans="1:13" ht="16.8" thickTop="1">
      <c r="D15" s="285" t="s">
        <v>580</v>
      </c>
      <c r="E15" s="240"/>
      <c r="F15" s="240"/>
      <c r="G15" s="240"/>
      <c r="H15" s="240"/>
      <c r="I15" s="240"/>
      <c r="J15" s="229"/>
      <c r="K15" s="229"/>
      <c r="L15" s="2"/>
    </row>
    <row r="16" spans="1:13" ht="31.2" customHeight="1">
      <c r="D16" s="535" t="s">
        <v>383</v>
      </c>
      <c r="E16" s="520" t="s">
        <v>385</v>
      </c>
      <c r="F16" s="287" t="s">
        <v>379</v>
      </c>
      <c r="G16" s="287" t="s">
        <v>380</v>
      </c>
      <c r="H16" s="287" t="s">
        <v>381</v>
      </c>
      <c r="I16" s="288" t="s">
        <v>382</v>
      </c>
      <c r="J16" s="229"/>
      <c r="K16" s="229"/>
      <c r="L16" s="2"/>
    </row>
    <row r="17" spans="2:13" ht="15.6" customHeight="1" thickBot="1">
      <c r="D17" s="536"/>
      <c r="E17" s="538"/>
      <c r="F17" s="289">
        <v>2018</v>
      </c>
      <c r="G17" s="289">
        <v>2019</v>
      </c>
      <c r="H17" s="289">
        <v>2019</v>
      </c>
      <c r="I17" s="290" t="s">
        <v>386</v>
      </c>
      <c r="J17" s="229"/>
      <c r="K17" s="229"/>
      <c r="L17" s="2"/>
    </row>
    <row r="18" spans="2:13" ht="17.399999999999999" thickTop="1" thickBot="1">
      <c r="D18" s="294" t="s">
        <v>582</v>
      </c>
      <c r="E18" s="294" t="s">
        <v>583</v>
      </c>
      <c r="F18" s="296" t="s">
        <v>972</v>
      </c>
      <c r="G18" s="417"/>
      <c r="H18" s="450"/>
      <c r="I18" s="450"/>
      <c r="J18" s="229"/>
      <c r="K18" s="229"/>
      <c r="L18" s="2"/>
    </row>
    <row r="19" spans="2:13" ht="17.399999999999999" thickTop="1" thickBot="1">
      <c r="D19" s="294" t="s">
        <v>584</v>
      </c>
      <c r="E19" s="294" t="s">
        <v>583</v>
      </c>
      <c r="F19" s="296" t="s">
        <v>972</v>
      </c>
      <c r="G19" s="417"/>
      <c r="H19" s="450"/>
      <c r="I19" s="450"/>
      <c r="J19" s="229"/>
      <c r="K19" s="229"/>
      <c r="L19" s="2"/>
    </row>
    <row r="20" spans="2:13" ht="17.399999999999999" thickTop="1" thickBot="1">
      <c r="D20" s="294" t="s">
        <v>585</v>
      </c>
      <c r="E20" s="294" t="s">
        <v>583</v>
      </c>
      <c r="F20" s="296" t="s">
        <v>972</v>
      </c>
      <c r="G20" s="417"/>
      <c r="H20" s="450"/>
      <c r="I20" s="450"/>
      <c r="J20" s="229"/>
      <c r="K20" s="229"/>
      <c r="L20" s="2"/>
    </row>
    <row r="21" spans="2:13" ht="17.399999999999999" thickTop="1" thickBot="1">
      <c r="D21" s="294" t="s">
        <v>586</v>
      </c>
      <c r="E21" s="294" t="s">
        <v>583</v>
      </c>
      <c r="F21" s="296" t="s">
        <v>972</v>
      </c>
      <c r="G21" s="417"/>
      <c r="H21" s="450"/>
      <c r="I21" s="450"/>
      <c r="J21" s="229"/>
      <c r="K21" s="229"/>
      <c r="L21" s="2"/>
    </row>
    <row r="22" spans="2:13" ht="16.8" thickTop="1">
      <c r="D22" s="298" t="s">
        <v>587</v>
      </c>
      <c r="E22" s="298" t="s">
        <v>583</v>
      </c>
      <c r="F22" s="299" t="s">
        <v>972</v>
      </c>
      <c r="G22" s="451">
        <f>SUM(G19:G21)-G18</f>
        <v>0</v>
      </c>
      <c r="H22" s="452"/>
      <c r="I22" s="452"/>
      <c r="J22" s="229"/>
      <c r="K22" s="229"/>
      <c r="L22" s="2"/>
    </row>
    <row r="23" spans="2:13" ht="16.2">
      <c r="D23" s="294" t="s">
        <v>588</v>
      </c>
      <c r="E23" s="294" t="s">
        <v>583</v>
      </c>
      <c r="F23" s="296" t="s">
        <v>972</v>
      </c>
      <c r="G23" s="450"/>
      <c r="H23" s="450"/>
      <c r="I23" s="450"/>
      <c r="J23" s="229"/>
      <c r="K23" s="229"/>
      <c r="L23" s="2"/>
    </row>
    <row r="24" spans="2:13" ht="16.2" thickBot="1">
      <c r="D24" s="1"/>
      <c r="E24" s="229"/>
      <c r="F24" s="229"/>
      <c r="G24" s="20"/>
      <c r="H24" s="229"/>
      <c r="I24" s="229"/>
      <c r="J24" s="229"/>
      <c r="K24" s="229"/>
      <c r="L24" s="2"/>
    </row>
    <row r="25" spans="2:13" ht="16.8" thickTop="1">
      <c r="D25" s="285" t="s">
        <v>589</v>
      </c>
      <c r="E25" s="240"/>
      <c r="F25" s="240"/>
      <c r="G25" s="240"/>
      <c r="H25" s="240"/>
      <c r="I25" s="240"/>
      <c r="J25" s="229"/>
      <c r="K25" s="229"/>
      <c r="L25" s="2"/>
    </row>
    <row r="26" spans="2:13" ht="31.2" customHeight="1">
      <c r="D26" s="535" t="s">
        <v>383</v>
      </c>
      <c r="E26" s="520" t="s">
        <v>385</v>
      </c>
      <c r="F26" s="287" t="s">
        <v>379</v>
      </c>
      <c r="G26" s="287" t="s">
        <v>380</v>
      </c>
      <c r="H26" s="287" t="s">
        <v>381</v>
      </c>
      <c r="I26" s="288" t="s">
        <v>382</v>
      </c>
      <c r="J26" s="229"/>
      <c r="K26" s="229"/>
      <c r="L26" s="2"/>
    </row>
    <row r="27" spans="2:13" ht="15.6" customHeight="1">
      <c r="D27" s="536"/>
      <c r="E27" s="538"/>
      <c r="F27" s="289">
        <v>2018</v>
      </c>
      <c r="G27" s="289">
        <v>2019</v>
      </c>
      <c r="H27" s="289">
        <v>2019</v>
      </c>
      <c r="I27" s="290" t="s">
        <v>386</v>
      </c>
      <c r="J27" s="229"/>
      <c r="K27" s="229"/>
      <c r="L27" s="2"/>
    </row>
    <row r="28" spans="2:13" ht="16.2">
      <c r="D28" s="294" t="s">
        <v>590</v>
      </c>
      <c r="E28" s="294" t="str">
        <f>_xlfn.TEXTJOIN("/",TRUE,"ha",Currency)</f>
        <v>ha/&lt;Currency&gt;</v>
      </c>
      <c r="F28" s="296" t="s">
        <v>972</v>
      </c>
      <c r="G28" s="432" t="str">
        <f>IFERROR(Habitat/GAV,"calculated")</f>
        <v>calculated</v>
      </c>
      <c r="H28" s="453"/>
      <c r="I28" s="453"/>
      <c r="J28" s="229"/>
      <c r="K28" s="229"/>
      <c r="L28" s="2"/>
    </row>
    <row r="29" spans="2:13" ht="16.2">
      <c r="D29" s="294" t="s">
        <v>591</v>
      </c>
      <c r="E29" s="294" t="str">
        <f>_xlfn.TEXTJOIN("/",TRUE,"ha",Currency)</f>
        <v>ha/&lt;Currency&gt;</v>
      </c>
      <c r="F29" s="296" t="s">
        <v>972</v>
      </c>
      <c r="G29" s="432" t="str">
        <f>IFERROR(Habitat/Revenue,"calculated")</f>
        <v>calculated</v>
      </c>
      <c r="H29" s="453"/>
      <c r="I29" s="453"/>
      <c r="J29" s="229"/>
      <c r="K29" s="229"/>
      <c r="L29" s="2"/>
    </row>
    <row r="30" spans="2:13" ht="16.2">
      <c r="D30" s="294" t="s">
        <v>592</v>
      </c>
      <c r="E30" s="294" t="str">
        <f>_xlfn.TEXTJOIN("/",TRUE,"ha","Sector-specific")</f>
        <v>ha/Sector-specific</v>
      </c>
      <c r="F30" s="296" t="s">
        <v>972</v>
      </c>
      <c r="G30" s="432" t="str">
        <f>IFERROR(Habitat/Output,"calculated")</f>
        <v>calculated</v>
      </c>
      <c r="H30" s="453"/>
      <c r="I30" s="453"/>
      <c r="J30" s="229"/>
      <c r="K30" s="229"/>
      <c r="L30" s="2"/>
    </row>
    <row r="31" spans="2:13" ht="15.6">
      <c r="D31" s="4"/>
      <c r="E31" s="37"/>
      <c r="F31" s="229"/>
      <c r="G31" s="229"/>
      <c r="H31" s="229"/>
      <c r="I31" s="229"/>
      <c r="J31" s="229"/>
      <c r="K31" s="229"/>
      <c r="L31" s="2"/>
    </row>
    <row r="32" spans="2:13" s="281" customFormat="1" ht="16.2">
      <c r="B32" s="23"/>
      <c r="C32" s="286" t="s">
        <v>419</v>
      </c>
      <c r="D32" s="144"/>
      <c r="E32" s="144"/>
      <c r="F32" s="144"/>
      <c r="G32" s="145"/>
      <c r="H32" s="144"/>
      <c r="I32" s="145"/>
      <c r="J32" s="30"/>
      <c r="K32" s="30"/>
      <c r="L32" s="143"/>
      <c r="M32" s="143"/>
    </row>
    <row r="33" spans="1:13" s="281" customFormat="1" ht="16.2">
      <c r="B33" s="23"/>
      <c r="C33" s="196" t="s">
        <v>1197</v>
      </c>
      <c r="D33" s="144"/>
      <c r="E33" s="144"/>
      <c r="F33" s="144"/>
      <c r="G33" s="145"/>
      <c r="H33" s="144"/>
      <c r="I33" s="144"/>
      <c r="J33" s="30"/>
      <c r="K33" s="30"/>
      <c r="L33" s="143"/>
      <c r="M33" s="143"/>
    </row>
    <row r="34" spans="1:13" s="281" customFormat="1" ht="16.2">
      <c r="B34" s="23"/>
      <c r="C34" s="306" t="s">
        <v>934</v>
      </c>
      <c r="D34" s="274" t="s">
        <v>259</v>
      </c>
      <c r="E34" s="58"/>
      <c r="F34" s="58"/>
      <c r="G34" s="58"/>
      <c r="H34" s="58"/>
      <c r="I34" s="58"/>
      <c r="J34" s="30"/>
      <c r="K34" s="30"/>
      <c r="L34" s="143"/>
      <c r="M34" s="143"/>
    </row>
    <row r="35" spans="1:13" s="281" customFormat="1" ht="16.2">
      <c r="B35" s="23"/>
      <c r="C35" s="306" t="s">
        <v>934</v>
      </c>
      <c r="D35" s="274" t="s">
        <v>261</v>
      </c>
      <c r="E35" s="58"/>
      <c r="F35" s="58"/>
      <c r="G35" s="58"/>
      <c r="H35" s="58"/>
      <c r="I35" s="58"/>
      <c r="J35" s="30"/>
      <c r="K35" s="30"/>
      <c r="L35" s="143"/>
      <c r="M35" s="143"/>
    </row>
    <row r="36" spans="1:13" s="281" customFormat="1" ht="16.2">
      <c r="B36" s="23"/>
      <c r="D36" s="335" t="s">
        <v>262</v>
      </c>
      <c r="G36" s="58"/>
      <c r="H36" s="58"/>
      <c r="I36" s="58"/>
      <c r="J36" s="30"/>
      <c r="K36" s="30"/>
      <c r="L36" s="143"/>
      <c r="M36" s="143"/>
    </row>
    <row r="37" spans="1:13" s="281" customFormat="1" ht="16.2">
      <c r="B37" s="14"/>
      <c r="C37" s="306" t="s">
        <v>934</v>
      </c>
      <c r="D37" s="274" t="s">
        <v>263</v>
      </c>
      <c r="E37" s="58"/>
      <c r="G37" s="58"/>
      <c r="H37" s="58"/>
      <c r="I37" s="58"/>
      <c r="J37" s="30"/>
      <c r="K37" s="30"/>
      <c r="L37" s="143"/>
      <c r="M37" s="143"/>
    </row>
    <row r="38" spans="1:13" s="281" customFormat="1" ht="16.2">
      <c r="B38" s="14"/>
      <c r="C38" s="133"/>
      <c r="D38" s="335" t="s">
        <v>262</v>
      </c>
      <c r="E38" s="58"/>
      <c r="G38" s="58"/>
      <c r="H38" s="58"/>
      <c r="I38" s="58"/>
      <c r="J38" s="30"/>
      <c r="K38" s="30"/>
      <c r="L38" s="143"/>
      <c r="M38" s="143"/>
    </row>
    <row r="39" spans="1:13" s="281" customFormat="1" ht="16.2">
      <c r="B39" s="37"/>
      <c r="C39" s="50" t="s">
        <v>1177</v>
      </c>
      <c r="D39" s="50"/>
      <c r="E39" s="227"/>
      <c r="F39" s="227"/>
      <c r="G39" s="222"/>
      <c r="H39" s="227"/>
      <c r="I39" s="227"/>
      <c r="J39" s="30"/>
      <c r="K39" s="505"/>
      <c r="L39" s="506"/>
      <c r="M39" s="143"/>
    </row>
    <row r="40" spans="1:13" s="281" customFormat="1" ht="16.2">
      <c r="B40" s="98"/>
      <c r="C40" s="144"/>
      <c r="D40" s="144"/>
      <c r="E40" s="227"/>
      <c r="F40" s="144"/>
      <c r="G40" s="146"/>
      <c r="H40" s="144"/>
      <c r="I40" s="144"/>
      <c r="J40" s="30"/>
      <c r="K40" s="30"/>
      <c r="L40" s="143"/>
      <c r="M40" s="143"/>
    </row>
    <row r="41" spans="1:13" s="281" customFormat="1" ht="16.2">
      <c r="B41" s="37"/>
      <c r="C41" s="286" t="s">
        <v>397</v>
      </c>
      <c r="D41" s="237"/>
      <c r="E41" s="237"/>
      <c r="F41" s="237"/>
      <c r="G41" s="237"/>
      <c r="H41" s="237"/>
      <c r="I41" s="237"/>
      <c r="J41" s="246"/>
      <c r="K41" s="246"/>
      <c r="L41" s="143"/>
      <c r="M41" s="143"/>
    </row>
    <row r="42" spans="1:13" s="281" customFormat="1" ht="33" customHeight="1">
      <c r="B42" s="37"/>
      <c r="C42" s="438" t="s">
        <v>934</v>
      </c>
      <c r="D42" s="504" t="s">
        <v>1433</v>
      </c>
      <c r="E42" s="504"/>
      <c r="F42" s="504"/>
      <c r="G42" s="504"/>
      <c r="H42" s="504"/>
      <c r="I42" s="504"/>
      <c r="J42" s="246"/>
      <c r="K42" s="246"/>
      <c r="L42" s="143"/>
      <c r="M42" s="143"/>
    </row>
    <row r="43" spans="1:13" s="281" customFormat="1" ht="16.2">
      <c r="B43" s="37"/>
      <c r="D43" s="237" t="s">
        <v>1159</v>
      </c>
      <c r="E43" s="236"/>
      <c r="F43" s="236"/>
      <c r="G43" s="239"/>
      <c r="H43" s="236"/>
      <c r="I43" s="236"/>
      <c r="J43" s="246"/>
      <c r="K43" s="246"/>
      <c r="L43" s="143"/>
      <c r="M43" s="143"/>
    </row>
    <row r="44" spans="1:13" s="281" customFormat="1" ht="16.2">
      <c r="B44" s="37"/>
      <c r="D44" s="528" t="s">
        <v>40</v>
      </c>
      <c r="E44" s="529"/>
      <c r="F44" s="529"/>
      <c r="G44" s="529"/>
      <c r="H44" s="529"/>
      <c r="I44" s="530"/>
      <c r="J44" s="246"/>
      <c r="K44" s="246"/>
      <c r="L44" s="143"/>
      <c r="M44" s="143"/>
    </row>
    <row r="45" spans="1:13" s="281" customFormat="1" ht="16.2">
      <c r="D45" s="531"/>
      <c r="E45" s="532"/>
      <c r="F45" s="532"/>
      <c r="G45" s="532"/>
      <c r="H45" s="532"/>
      <c r="I45" s="533"/>
      <c r="J45" s="246"/>
      <c r="K45" s="246"/>
      <c r="L45" s="143"/>
      <c r="M45" s="143"/>
    </row>
    <row r="46" spans="1:13" s="281" customFormat="1" ht="16.2">
      <c r="B46" s="17"/>
      <c r="C46" s="144"/>
      <c r="D46" s="144"/>
      <c r="E46" s="144"/>
      <c r="F46" s="144"/>
      <c r="G46" s="144"/>
      <c r="H46" s="144"/>
      <c r="I46" s="144"/>
      <c r="J46" s="30"/>
      <c r="K46" s="30"/>
      <c r="L46" s="143"/>
      <c r="M46" s="143"/>
    </row>
    <row r="47" spans="1:13" s="281" customFormat="1" ht="16.2">
      <c r="A47" s="222"/>
      <c r="B47" s="227"/>
      <c r="C47" s="264" t="s">
        <v>35</v>
      </c>
      <c r="D47" s="222"/>
      <c r="E47" s="222"/>
      <c r="F47" s="222"/>
      <c r="G47" s="222"/>
      <c r="I47" s="227"/>
      <c r="J47" s="227"/>
      <c r="K47" s="227"/>
      <c r="L47" s="227"/>
    </row>
    <row r="48" spans="1:13" s="281" customFormat="1" ht="16.2">
      <c r="A48" s="222"/>
      <c r="B48" s="227"/>
      <c r="C48" s="498" t="s">
        <v>40</v>
      </c>
      <c r="D48" s="499"/>
      <c r="E48" s="499"/>
      <c r="F48" s="499"/>
      <c r="G48" s="499"/>
      <c r="H48" s="499"/>
      <c r="I48" s="499"/>
      <c r="J48" s="499"/>
      <c r="K48" s="499"/>
      <c r="L48" s="500"/>
    </row>
    <row r="49" spans="1:12" s="281" customFormat="1" ht="16.2">
      <c r="A49" s="222"/>
      <c r="B49" s="227"/>
      <c r="C49" s="501"/>
      <c r="D49" s="502"/>
      <c r="E49" s="502"/>
      <c r="F49" s="502"/>
      <c r="G49" s="502"/>
      <c r="H49" s="502"/>
      <c r="I49" s="502"/>
      <c r="J49" s="502"/>
      <c r="K49" s="502"/>
      <c r="L49" s="503"/>
    </row>
    <row r="50" spans="1:12" ht="15" customHeight="1"/>
  </sheetData>
  <sheetProtection sheet="1" objects="1" scenarios="1" insertRows="0" insertHyperlinks="0"/>
  <mergeCells count="10">
    <mergeCell ref="D44:I45"/>
    <mergeCell ref="C48:L49"/>
    <mergeCell ref="K39:L39"/>
    <mergeCell ref="D10:D11"/>
    <mergeCell ref="D16:D17"/>
    <mergeCell ref="D26:D27"/>
    <mergeCell ref="E10:E11"/>
    <mergeCell ref="E16:E17"/>
    <mergeCell ref="E26:E27"/>
    <mergeCell ref="D42:I42"/>
  </mergeCells>
  <phoneticPr fontId="67" type="noConversion"/>
  <conditionalFormatting sqref="K12">
    <cfRule type="expression" dxfId="851" priority="2677" stopIfTrue="1">
      <formula>AND(NE(#REF!,"#"),NE($J12,""),NOT(IFERROR(VLOOKUP($I12,INDIRECT("VariableTypes!$A$2:$D"),4,FALSE),FALSE)))</formula>
    </cfRule>
  </conditionalFormatting>
  <conditionalFormatting sqref="K31">
    <cfRule type="expression" dxfId="850" priority="2722" stopIfTrue="1">
      <formula>AND(NE(#REF!,"#"),IFERROR(VLOOKUP(#REF!,INDIRECT("VariableTypes!$A$2:$D"),4,FALSE),FALSE))</formula>
    </cfRule>
  </conditionalFormatting>
  <conditionalFormatting sqref="E14:H14">
    <cfRule type="expression" dxfId="849" priority="2727" stopIfTrue="1">
      <formula>AND(NE(#REF!,"#"),NE(E14,""),NE(COUNTA(#REF!),0))</formula>
    </cfRule>
  </conditionalFormatting>
  <conditionalFormatting sqref="J12:J30">
    <cfRule type="expression" dxfId="848" priority="273" stopIfTrue="1">
      <formula>AND(NE(#REF!,"#"),NE($J12,""),NOT(IFERROR(VLOOKUP($I12,INDIRECT("VariableTypes!$A$2:$D"),4,FALSE),FALSE)))</formula>
    </cfRule>
  </conditionalFormatting>
  <conditionalFormatting sqref="J12:J30">
    <cfRule type="expression" dxfId="847" priority="275" stopIfTrue="1">
      <formula>AND(NE(#REF!,"#"),IFERROR(VLOOKUP($I12,INDIRECT("VariableTypes!$A$2:$D"),4,FALSE),FALSE))</formula>
    </cfRule>
  </conditionalFormatting>
  <conditionalFormatting sqref="E24:H24">
    <cfRule type="expression" dxfId="846" priority="224" stopIfTrue="1">
      <formula>AND(NE(#REF!,"#"),NE(E24,""),NE(COUNTA($D24:D24),0))</formula>
    </cfRule>
  </conditionalFormatting>
  <conditionalFormatting sqref="L12:L14 L18:L24 L28:L30">
    <cfRule type="expression" dxfId="845" priority="255" stopIfTrue="1">
      <formula>AND(NE(#REF!,"#"),OR(IFERROR(VLOOKUP($I12,INDIRECT("VariableTypes!$A$2:$E"),5,FALSE),FALSE),AND(NE(#REF!,""),NE($D12,""))))</formula>
    </cfRule>
  </conditionalFormatting>
  <conditionalFormatting sqref="F31:I31">
    <cfRule type="expression" dxfId="844" priority="8001" stopIfTrue="1">
      <formula>AND(NE(#REF!,"#"),NE(F31,""),NE(COUNTA($D31:E31),0))</formula>
    </cfRule>
  </conditionalFormatting>
  <conditionalFormatting sqref="J31">
    <cfRule type="expression" dxfId="843" priority="8008" stopIfTrue="1">
      <formula>AND(NE(#REF!,"#"),NE($J31,""),OR(COUNTBLANK($E31:$I31)=5,NE($D31,""),IFERROR(VLOOKUP($J31,INDIRECT("VariableTypes!A2:A"),1,FALSE),TRUE)))</formula>
    </cfRule>
  </conditionalFormatting>
  <conditionalFormatting sqref="K31">
    <cfRule type="expression" dxfId="842" priority="8009" stopIfTrue="1">
      <formula>AND(NE(#REF!,"#"),NE($K31,""),NOT(IFERROR(VLOOKUP($J31,INDIRECT("VariableTypes!$A$2:$D"),4,FALSE),FALSE)))</formula>
    </cfRule>
  </conditionalFormatting>
  <conditionalFormatting sqref="L31">
    <cfRule type="expression" dxfId="841" priority="8010" stopIfTrue="1">
      <formula>AND(NE(#REF!,"#"),NE($L31,""),NOT(IFERROR(VLOOKUP($J31,INDIRECT("VariableTypes!$A$2:$E"),5,FALSE),FALSE)),OR($D31="",$E31=""))</formula>
    </cfRule>
  </conditionalFormatting>
  <conditionalFormatting sqref="J31">
    <cfRule type="expression" dxfId="840" priority="8015" stopIfTrue="1">
      <formula>AND(NE(#REF!,"#"),COUNTBLANK($E31:$I31)&lt;5,ISBLANK($D31))</formula>
    </cfRule>
  </conditionalFormatting>
  <conditionalFormatting sqref="L31">
    <cfRule type="expression" dxfId="839" priority="8016" stopIfTrue="1">
      <formula>AND(NE(#REF!,"#"),OR(IFERROR(VLOOKUP($J31,INDIRECT("VariableTypes!$A$2:$E"),5,FALSE),FALSE),AND(NE($D31,""),NE($E31,""))))</formula>
    </cfRule>
  </conditionalFormatting>
  <conditionalFormatting sqref="I14 I24">
    <cfRule type="expression" dxfId="838" priority="8021" stopIfTrue="1">
      <formula>AND(NE(#REF!,"#"),NE($I14,""),OR(COUNTBLANK($D14:$H14)=5,NE(#REF!,""),IFERROR(VLOOKUP($I14,INDIRECT("VariableTypes!A2:A"),1,FALSE),TRUE)))</formula>
    </cfRule>
  </conditionalFormatting>
  <conditionalFormatting sqref="I14 I24">
    <cfRule type="expression" dxfId="837" priority="8025" stopIfTrue="1">
      <formula>AND(NE(#REF!,"#"),COUNTBLANK($D14:$H14)&lt;5,ISBLANK(#REF!))</formula>
    </cfRule>
  </conditionalFormatting>
  <conditionalFormatting sqref="L12:L14 L18:L24 L28:L30">
    <cfRule type="expression" dxfId="836" priority="8030" stopIfTrue="1">
      <formula>AND(NE(#REF!,"#"),NE($L12,""),NOT(IFERROR(VLOOKUP($I12,INDIRECT("VariableTypes!$A$2:$E"),5,FALSE),FALSE)),OR(#REF!="",$D12=""))</formula>
    </cfRule>
  </conditionalFormatting>
  <conditionalFormatting sqref="L15:L16 L25:L26">
    <cfRule type="expression" dxfId="835" priority="8041" stopIfTrue="1">
      <formula>AND(NE(#REF!,"#"),NE($L15,""),NOT(IFERROR(VLOOKUP($I15,INDIRECT("VariableTypes!$A$2:$E"),5,FALSE),FALSE)),OR(#REF!="",#REF!=""))</formula>
    </cfRule>
  </conditionalFormatting>
  <conditionalFormatting sqref="L15:L16 L25:L26">
    <cfRule type="expression" dxfId="834" priority="8046" stopIfTrue="1">
      <formula>AND(NE(#REF!,"#"),OR(IFERROR(VLOOKUP($I15,INDIRECT("VariableTypes!$A$2:$E"),5,FALSE),FALSE),AND(NE(#REF!,""),NE(#REF!,""))))</formula>
    </cfRule>
  </conditionalFormatting>
  <conditionalFormatting sqref="L17 L27">
    <cfRule type="expression" dxfId="833" priority="8052" stopIfTrue="1">
      <formula>AND(NE(#REF!,"#"),NE($L17,""),NOT(IFERROR(VLOOKUP($I17,INDIRECT("VariableTypes!$A$2:$E"),5,FALSE),FALSE)),OR(#REF!="",$D16=""))</formula>
    </cfRule>
  </conditionalFormatting>
  <conditionalFormatting sqref="L17 L27">
    <cfRule type="expression" dxfId="832" priority="8055" stopIfTrue="1">
      <formula>AND(NE(#REF!,"#"),OR(IFERROR(VLOOKUP($I17,INDIRECT("VariableTypes!$A$2:$E"),5,FALSE),FALSE),AND(NE(#REF!,""),NE($D16,""))))</formula>
    </cfRule>
  </conditionalFormatting>
  <conditionalFormatting sqref="K12">
    <cfRule type="expression" dxfId="831" priority="10581" stopIfTrue="1">
      <formula>AND(NE(#REF!,"#"),IFERROR(VLOOKUP($H10,INDIRECT("VariableTypes!$A$2:$D"),4,FALSE),FALSE))</formula>
    </cfRule>
  </conditionalFormatting>
  <conditionalFormatting sqref="F17:H17">
    <cfRule type="expression" dxfId="830" priority="158" stopIfTrue="1">
      <formula>AND(NE(#REF!,"#"),NE(F17,""),NE(COUNTA($E17:F17),0))</formula>
    </cfRule>
  </conditionalFormatting>
  <conditionalFormatting sqref="E16">
    <cfRule type="expression" dxfId="829" priority="159" stopIfTrue="1">
      <formula>AND(NE(#REF!,"#"),NE(E16,""),NE(COUNTA($E17:E17),0))</formula>
    </cfRule>
  </conditionalFormatting>
  <conditionalFormatting sqref="F27:H27">
    <cfRule type="expression" dxfId="828" priority="156" stopIfTrue="1">
      <formula>AND(NE(#REF!,"#"),NE(F27,""),NE(COUNTA($E27:F27),0))</formula>
    </cfRule>
  </conditionalFormatting>
  <conditionalFormatting sqref="E26">
    <cfRule type="expression" dxfId="827" priority="157" stopIfTrue="1">
      <formula>AND(NE(#REF!,"#"),NE(E26,""),NE(COUNTA($E27:E27),0))</formula>
    </cfRule>
  </conditionalFormatting>
  <conditionalFormatting sqref="H22">
    <cfRule type="expression" dxfId="826" priority="144" stopIfTrue="1">
      <formula>AND(NE(#REF!,"#"),NE(H22,""),NE(COUNTA($D22:G22),0))</formula>
    </cfRule>
  </conditionalFormatting>
  <conditionalFormatting sqref="D15">
    <cfRule type="expression" dxfId="825" priority="139" stopIfTrue="1">
      <formula>AND(NE(#REF!,"#"),NE(D15,""),NE(COUNTA(D15:$XFD15),0))</formula>
    </cfRule>
  </conditionalFormatting>
  <conditionalFormatting sqref="F15:I15">
    <cfRule type="expression" dxfId="824" priority="140" stopIfTrue="1">
      <formula>AND(NE(#REF!,"#"),NE(F15,""),NE(COUNTA($F15:F15),0))</formula>
    </cfRule>
  </conditionalFormatting>
  <conditionalFormatting sqref="D25">
    <cfRule type="expression" dxfId="823" priority="137" stopIfTrue="1">
      <formula>AND(NE(#REF!,"#"),NE(D25,""),NE(COUNTA(D25:$XFD25),0))</formula>
    </cfRule>
  </conditionalFormatting>
  <conditionalFormatting sqref="F25:I25">
    <cfRule type="expression" dxfId="822" priority="138" stopIfTrue="1">
      <formula>AND(NE(#REF!,"#"),NE(F25,""),NE(COUNTA($F25:F25),0))</formula>
    </cfRule>
  </conditionalFormatting>
  <conditionalFormatting sqref="D32:F32 C33:F33">
    <cfRule type="expression" dxfId="821" priority="79" stopIfTrue="1">
      <formula>AND(NE(#REF!,"#"),NE(C32,""),NE(COUNTA($B32:B32),0))</formula>
    </cfRule>
  </conditionalFormatting>
  <conditionalFormatting sqref="J40:K40 J39 J32:K38">
    <cfRule type="expression" dxfId="820" priority="82" stopIfTrue="1">
      <formula>AND(NE(#REF!,"#"),NE($J32,""),NOT(IFERROR(VLOOKUP($H32,INDIRECT("VariableTypes!$A$2:$E"),5,FALSE),FALSE)),OR($B32="",$C32=""))</formula>
    </cfRule>
  </conditionalFormatting>
  <conditionalFormatting sqref="J40:K40 J39 J32:K38">
    <cfRule type="expression" dxfId="819" priority="85" stopIfTrue="1">
      <formula>AND(NE(#REF!,"#"),OR(IFERROR(VLOOKUP($H32,INDIRECT("VariableTypes!$A$2:$E"),5,FALSE),FALSE),AND(NE($B32,""),NE($C32,""))))</formula>
    </cfRule>
  </conditionalFormatting>
  <conditionalFormatting sqref="F40:I40">
    <cfRule type="expression" dxfId="818" priority="78" stopIfTrue="1">
      <formula>AND(NE(#REF!,"#"),NE(F40,""),NE(COUNTA($B40:E40),0))</formula>
    </cfRule>
  </conditionalFormatting>
  <conditionalFormatting sqref="G32:G33">
    <cfRule type="expression" dxfId="817" priority="86" stopIfTrue="1">
      <formula>AND(NE(#REF!,"#"),NE($G32,""),OR(COUNTBLANK($C32:$F32)=5,NE($B32,""),IFERROR(VLOOKUP($G32,INDIRECT("VariableTypes!A2:A"),1,FALSE),TRUE)))</formula>
    </cfRule>
  </conditionalFormatting>
  <conditionalFormatting sqref="H32:H33">
    <cfRule type="expression" dxfId="816" priority="87" stopIfTrue="1">
      <formula>AND(NE(#REF!,"#"),NE($H32,""),NOT(IFERROR(VLOOKUP($G32,INDIRECT("VariableTypes!$A$2:$D"),4,FALSE),FALSE)))</formula>
    </cfRule>
  </conditionalFormatting>
  <conditionalFormatting sqref="I32">
    <cfRule type="expression" dxfId="815" priority="88" stopIfTrue="1">
      <formula>AND(NE(#REF!,"#"),NE($I32,""),NOT(IFERROR(VLOOKUP($G32,INDIRECT("VariableTypes!$A$2:$E"),5,FALSE),FALSE)),OR($B32="",#REF!=""))</formula>
    </cfRule>
  </conditionalFormatting>
  <conditionalFormatting sqref="G32:G33">
    <cfRule type="expression" dxfId="814" priority="89" stopIfTrue="1">
      <formula>AND(NE(#REF!,"#"),COUNTBLANK($C32:$F32)&lt;5,ISBLANK($B32))</formula>
    </cfRule>
  </conditionalFormatting>
  <conditionalFormatting sqref="H32:H33">
    <cfRule type="expression" dxfId="813" priority="90" stopIfTrue="1">
      <formula>AND(NE(#REF!,"#"),IFERROR(VLOOKUP($G32,INDIRECT("VariableTypes!$A$2:$D"),4,FALSE),FALSE))</formula>
    </cfRule>
  </conditionalFormatting>
  <conditionalFormatting sqref="I32">
    <cfRule type="expression" dxfId="812" priority="91" stopIfTrue="1">
      <formula>AND(NE(#REF!,"#"),OR(IFERROR(VLOOKUP($G32,INDIRECT("VariableTypes!$A$2:$E"),5,FALSE),FALSE),AND(NE($B32,""),NE(#REF!,""))))</formula>
    </cfRule>
  </conditionalFormatting>
  <conditionalFormatting sqref="D40">
    <cfRule type="expression" dxfId="811" priority="92" stopIfTrue="1">
      <formula>AND(NE(#REF!,"#"),NE(D40,""),NE(COUNTA(#REF!),0))</formula>
    </cfRule>
  </conditionalFormatting>
  <conditionalFormatting sqref="I36:I38">
    <cfRule type="expression" dxfId="810" priority="77" stopIfTrue="1">
      <formula>AND(NE(#REF!,"#"),NE(I36,""),NE(COUNTA($A36:H36),0))</formula>
    </cfRule>
  </conditionalFormatting>
  <conditionalFormatting sqref="F41:H41">
    <cfRule type="expression" dxfId="809" priority="70" stopIfTrue="1">
      <formula>AND(NE(#REF!,"#"),NE(F41,""),NE(COUNTA($C41:E41),0))</formula>
    </cfRule>
  </conditionalFormatting>
  <conditionalFormatting sqref="J41:K41">
    <cfRule type="expression" dxfId="808" priority="71" stopIfTrue="1">
      <formula>AND(NE(#REF!,"#"),NE($J41,""),NOT(IFERROR(VLOOKUP($H41,INDIRECT("VariableTypes!$A$2:$E"),5,FALSE),FALSE)),OR($C41="",#REF!=""))</formula>
    </cfRule>
  </conditionalFormatting>
  <conditionalFormatting sqref="J41:K41">
    <cfRule type="expression" dxfId="807" priority="72" stopIfTrue="1">
      <formula>AND(NE(#REF!,"#"),OR(IFERROR(VLOOKUP($H41,INDIRECT("VariableTypes!$A$2:$E"),5,FALSE),FALSE),AND(NE($C41,""),NE(#REF!,""))))</formula>
    </cfRule>
  </conditionalFormatting>
  <conditionalFormatting sqref="F43 H43:I43">
    <cfRule type="expression" dxfId="806" priority="73" stopIfTrue="1">
      <formula>AND(NE(#REF!,"#"),NE(F43,""),NE(COUNTA($D43:E43),0))</formula>
    </cfRule>
  </conditionalFormatting>
  <conditionalFormatting sqref="D43">
    <cfRule type="expression" dxfId="805" priority="74" stopIfTrue="1">
      <formula>AND(NE(#REF!,"#"),NE(D43,""),NE(COUNTA($D43:F43),0))</formula>
    </cfRule>
  </conditionalFormatting>
  <conditionalFormatting sqref="J43:K43">
    <cfRule type="expression" dxfId="804" priority="75" stopIfTrue="1">
      <formula>AND(NE(#REF!,"#"),NE($J43,""),NOT(IFERROR(VLOOKUP($I43,INDIRECT("VariableTypes!$A$2:$E"),5,FALSE),FALSE)),OR($D43="",#REF!=""))</formula>
    </cfRule>
  </conditionalFormatting>
  <conditionalFormatting sqref="J43:K43">
    <cfRule type="expression" dxfId="803" priority="76" stopIfTrue="1">
      <formula>AND(NE(#REF!,"#"),OR(IFERROR(VLOOKUP($I43,INDIRECT("VariableTypes!$A$2:$E"),5,FALSE),FALSE),AND(NE($D43,""),NE(#REF!,""))))</formula>
    </cfRule>
  </conditionalFormatting>
  <conditionalFormatting sqref="F34:I35">
    <cfRule type="expression" dxfId="802" priority="65" stopIfTrue="1">
      <formula>AND(NE(#REF!,"#"),NE(F34,""),NE(COUNTA($A34:E34),0))</formula>
    </cfRule>
  </conditionalFormatting>
  <conditionalFormatting sqref="E35">
    <cfRule type="expression" dxfId="801" priority="66" stopIfTrue="1">
      <formula>AND(NE(#REF!,"#"),NE(E35,""),NE(COUNTA($A37:D37),0))</formula>
    </cfRule>
  </conditionalFormatting>
  <conditionalFormatting sqref="D34:D35">
    <cfRule type="expression" dxfId="800" priority="64" stopIfTrue="1">
      <formula>AND(NE(#REF!,"#"),NE(D34,""),NE(COUNTA($A34:C34),0))</formula>
    </cfRule>
  </conditionalFormatting>
  <conditionalFormatting sqref="E34">
    <cfRule type="expression" dxfId="799" priority="67" stopIfTrue="1">
      <formula>AND(NE(#REF!,"#"),NE(E34,""),NE(COUNTA($A36:C36),0))</formula>
    </cfRule>
  </conditionalFormatting>
  <conditionalFormatting sqref="D36">
    <cfRule type="expression" dxfId="798" priority="68" stopIfTrue="1">
      <formula>AND(NE(#REF!,"#"),NE(D36,""),NE(COUNTA(#REF!),0))</formula>
    </cfRule>
  </conditionalFormatting>
  <conditionalFormatting sqref="D37">
    <cfRule type="expression" dxfId="797" priority="69" stopIfTrue="1">
      <formula>AND(NE(#REF!,"#"),NE(D37,""),NE(COUNTA(#REF!),0))</formula>
    </cfRule>
  </conditionalFormatting>
  <conditionalFormatting sqref="H39:I39">
    <cfRule type="expression" dxfId="796" priority="61" stopIfTrue="1">
      <formula>AND(NE(#REF!,"#"),NE(H39,""),NE(COUNTA($A39:G39),0))</formula>
    </cfRule>
  </conditionalFormatting>
  <conditionalFormatting sqref="H39:I39">
    <cfRule type="expression" dxfId="795" priority="62" stopIfTrue="1">
      <formula>AND(NE(#REF!,"#"),COUNTBLANK($C39:$G39)&lt;5,ISBLANK($A39))</formula>
    </cfRule>
  </conditionalFormatting>
  <conditionalFormatting sqref="H39:I39">
    <cfRule type="expression" dxfId="794" priority="63" stopIfTrue="1">
      <formula>AND(NE(#REF!,"#"),NE($H39,""),OR(COUNTBLANK($C39:$G39)=5,NE($A39,""),IFERROR(VLOOKUP($H39,INDIRECT("VariableTypes!A2:A"),1,FALSE),TRUE)))</formula>
    </cfRule>
  </conditionalFormatting>
  <conditionalFormatting sqref="G39">
    <cfRule type="expression" dxfId="793" priority="58" stopIfTrue="1">
      <formula>AND(NE(#REF!,"#"),NE(G39,""),NE(COUNTA($C39:F39),0))</formula>
    </cfRule>
  </conditionalFormatting>
  <conditionalFormatting sqref="G39">
    <cfRule type="expression" dxfId="792" priority="59" stopIfTrue="1">
      <formula>AND(NE(#REF!,"#"),COUNTBLANK($C39:$F39)&lt;5,ISBLANK(#REF!))</formula>
    </cfRule>
  </conditionalFormatting>
  <conditionalFormatting sqref="G39">
    <cfRule type="expression" dxfId="791" priority="60" stopIfTrue="1">
      <formula>AND(NE(#REF!,"#"),NE($G39,""),OR(COUNTBLANK($C39:$F39)=5,NE(#REF!,""),IFERROR(VLOOKUP($G39,INDIRECT("VariableTypes!A2:A"),1,FALSE),TRUE)))</formula>
    </cfRule>
  </conditionalFormatting>
  <conditionalFormatting sqref="C39:F39 E40">
    <cfRule type="expression" dxfId="790" priority="57" stopIfTrue="1">
      <formula>AND(NE(#REF!,"#"),NE(C39,""),NE(COUNTA(#REF!),0))</formula>
    </cfRule>
  </conditionalFormatting>
  <conditionalFormatting sqref="H36">
    <cfRule type="expression" dxfId="789" priority="93" stopIfTrue="1">
      <formula>AND(NE(#REF!,"#"),NE(H36,""),NE(COUNTA($A36:F36),0))</formula>
    </cfRule>
  </conditionalFormatting>
  <conditionalFormatting sqref="E37:E38">
    <cfRule type="expression" dxfId="788" priority="94" stopIfTrue="1">
      <formula>AND(NE(#REF!,"#"),NE(E37,""),NE(COUNTA($A37:E37),0))</formula>
    </cfRule>
  </conditionalFormatting>
  <conditionalFormatting sqref="G36:G38 H37:H38">
    <cfRule type="expression" dxfId="787" priority="97" stopIfTrue="1">
      <formula>AND(NE(#REF!,"#"),NE(G36,""),NE(COUNTA($A36:D36),0))</formula>
    </cfRule>
  </conditionalFormatting>
  <conditionalFormatting sqref="D38">
    <cfRule type="expression" dxfId="786" priority="56" stopIfTrue="1">
      <formula>AND(NE(#REF!,"#"),NE(D38,""),NE(COUNTA(#REF!),0))</formula>
    </cfRule>
  </conditionalFormatting>
  <conditionalFormatting sqref="A47:A49">
    <cfRule type="cellIs" dxfId="785" priority="51" stopIfTrue="1" operator="equal">
      <formula>"include_in_docs"</formula>
    </cfRule>
  </conditionalFormatting>
  <conditionalFormatting sqref="G18:G21">
    <cfRule type="expression" dxfId="784" priority="48" stopIfTrue="1">
      <formula>AND(NE(#REF!,"#"),NE(G18,""),NE(COUNTA($C18:F18),0))</formula>
    </cfRule>
  </conditionalFormatting>
  <conditionalFormatting sqref="G12:G13">
    <cfRule type="expression" dxfId="783" priority="49" stopIfTrue="1">
      <formula>AND(NE(#REF!,"#"),NE(G12,""),NE(COUNTA($C12:F12),0))</formula>
    </cfRule>
  </conditionalFormatting>
  <conditionalFormatting sqref="I17">
    <cfRule type="expression" dxfId="782" priority="46" stopIfTrue="1">
      <formula>AND(NE(#REF!,"#"),NE(I17,""),NE(COUNTA($C17:H17),0))</formula>
    </cfRule>
  </conditionalFormatting>
  <conditionalFormatting sqref="I27">
    <cfRule type="expression" dxfId="781" priority="45" stopIfTrue="1">
      <formula>AND(NE(#REF!,"#"),NE(I27,""),NE(COUNTA($C27:H27),0))</formula>
    </cfRule>
  </conditionalFormatting>
  <conditionalFormatting sqref="I22">
    <cfRule type="expression" dxfId="780" priority="44" stopIfTrue="1">
      <formula>AND(NE(#REF!,"#"),NE(I22,""),NE(COUNTA($D22:H22),0))</formula>
    </cfRule>
  </conditionalFormatting>
  <conditionalFormatting sqref="D46:G46">
    <cfRule type="expression" dxfId="779" priority="37" stopIfTrue="1">
      <formula>AND(NE(#REF!,"#"),NE(D46,""),NE(COUNTA($B46:C46),0))</formula>
    </cfRule>
  </conditionalFormatting>
  <conditionalFormatting sqref="H46">
    <cfRule type="expression" dxfId="778" priority="38" stopIfTrue="1">
      <formula>AND(NE(#REF!,"#"),NE($H46,""),OR(COUNTBLANK($C46:$G46)=5,NE($B46,""),IFERROR(VLOOKUP($H46,INDIRECT("VariableTypes!A2:A"),1,FALSE),TRUE)))</formula>
    </cfRule>
  </conditionalFormatting>
  <conditionalFormatting sqref="I46">
    <cfRule type="expression" dxfId="777" priority="39" stopIfTrue="1">
      <formula>AND(NE(#REF!,"#"),NE($I46,""),NOT(IFERROR(VLOOKUP($H46,INDIRECT("VariableTypes!$A$2:$D"),4,FALSE),FALSE)))</formula>
    </cfRule>
  </conditionalFormatting>
  <conditionalFormatting sqref="J46:K46">
    <cfRule type="expression" dxfId="776" priority="40" stopIfTrue="1">
      <formula>AND(NE(#REF!,"#"),NE($J46,""),NOT(IFERROR(VLOOKUP($H46,INDIRECT("VariableTypes!$A$2:$E"),5,FALSE),FALSE)),OR($B46="",$C46=""))</formula>
    </cfRule>
  </conditionalFormatting>
  <conditionalFormatting sqref="H46">
    <cfRule type="expression" dxfId="775" priority="41" stopIfTrue="1">
      <formula>AND(NE(#REF!,"#"),COUNTBLANK($C46:$G46)&lt;5,ISBLANK($B46))</formula>
    </cfRule>
  </conditionalFormatting>
  <conditionalFormatting sqref="I46">
    <cfRule type="expression" dxfId="774" priority="42" stopIfTrue="1">
      <formula>AND(NE(#REF!,"#"),IFERROR(VLOOKUP($H46,INDIRECT("VariableTypes!$A$2:$D"),4,FALSE),FALSE))</formula>
    </cfRule>
  </conditionalFormatting>
  <conditionalFormatting sqref="J46:K46">
    <cfRule type="expression" dxfId="773" priority="43" stopIfTrue="1">
      <formula>AND(NE(#REF!,"#"),OR(IFERROR(VLOOKUP($H46,INDIRECT("VariableTypes!$A$2:$E"),5,FALSE),FALSE),AND(NE($B46,""),NE($C46,""))))</formula>
    </cfRule>
  </conditionalFormatting>
  <conditionalFormatting sqref="J44:K45">
    <cfRule type="expression" dxfId="772" priority="35" stopIfTrue="1">
      <formula>AND(NE(#REF!,"#"),NE($J44,""),NOT(IFERROR(VLOOKUP($I44,INDIRECT("VariableTypes!$A$2:$E"),5,FALSE),FALSE)),OR($D44="",#REF!=""))</formula>
    </cfRule>
  </conditionalFormatting>
  <conditionalFormatting sqref="J44:K45">
    <cfRule type="expression" dxfId="771" priority="36" stopIfTrue="1">
      <formula>AND(NE(#REF!,"#"),OR(IFERROR(VLOOKUP($I44,INDIRECT("VariableTypes!$A$2:$E"),5,FALSE),FALSE),AND(NE($D44,""),NE(#REF!,""))))</formula>
    </cfRule>
  </conditionalFormatting>
  <conditionalFormatting sqref="L47">
    <cfRule type="expression" dxfId="770" priority="31" stopIfTrue="1">
      <formula>AND(NE(#REF!,"#"),NE(L47,""),NE(COUNTA($C47:H47),0))</formula>
    </cfRule>
  </conditionalFormatting>
  <conditionalFormatting sqref="L47">
    <cfRule type="expression" dxfId="769" priority="32" stopIfTrue="1">
      <formula>AND(NE(#REF!,"#"),COUNTBLANK($C47:$F47)&lt;5,ISBLANK(#REF!))</formula>
    </cfRule>
  </conditionalFormatting>
  <conditionalFormatting sqref="L47">
    <cfRule type="expression" dxfId="768" priority="33" stopIfTrue="1">
      <formula>AND(NE(#REF!,"#"),NE($G47,""),OR(COUNTBLANK($C47:$F47)=5,NE(#REF!,""),IFERROR(VLOOKUP($G47,INDIRECT("VariableTypes!A2:A"),1,FALSE),TRUE)))</formula>
    </cfRule>
  </conditionalFormatting>
  <conditionalFormatting sqref="D47:G47">
    <cfRule type="expression" dxfId="767" priority="34" stopIfTrue="1">
      <formula>AND(NE(#REF!,"#"),NE(D47,""),NE(COUNTA($C47:C47),0))</formula>
    </cfRule>
  </conditionalFormatting>
  <conditionalFormatting sqref="D9">
    <cfRule type="expression" dxfId="766" priority="27" stopIfTrue="1">
      <formula>AND(NE(#REF!,"#"),NE(D9,""),NE(COUNTA(D9:$XFD9),0))</formula>
    </cfRule>
  </conditionalFormatting>
  <conditionalFormatting sqref="F11:H11">
    <cfRule type="expression" dxfId="765" priority="28" stopIfTrue="1">
      <formula>AND(NE(#REF!,"#"),NE(F11,""),NE(COUNTA($D11:E11),0))</formula>
    </cfRule>
  </conditionalFormatting>
  <conditionalFormatting sqref="F9:I9">
    <cfRule type="expression" dxfId="764" priority="29" stopIfTrue="1">
      <formula>AND(NE(#REF!,"#"),NE(F9,""),NE(COUNTA($E9:E9),0))</formula>
    </cfRule>
  </conditionalFormatting>
  <conditionalFormatting sqref="E10">
    <cfRule type="expression" dxfId="763" priority="30" stopIfTrue="1">
      <formula>AND(NE(#REF!,"#"),NE(E10,""),NE(COUNTA($D11:D11),0))</formula>
    </cfRule>
  </conditionalFormatting>
  <conditionalFormatting sqref="I11">
    <cfRule type="expression" dxfId="762" priority="26" stopIfTrue="1">
      <formula>AND(NE(#REF!,"#"),NE(I11,""),NE(COUNTA($C11:H11),0))</formula>
    </cfRule>
  </conditionalFormatting>
  <conditionalFormatting sqref="D3:G3 E8:G8">
    <cfRule type="expression" dxfId="761" priority="10" stopIfTrue="1">
      <formula>AND(NE(#REF!,"#"),NE(D3,""),NE(COUNTA($B3:C3),0))</formula>
    </cfRule>
  </conditionalFormatting>
  <conditionalFormatting sqref="H3 H5 H8">
    <cfRule type="expression" dxfId="760" priority="11" stopIfTrue="1">
      <formula>AND(NE(#REF!,"#"),NE($H3,""),OR(COUNTBLANK($C3:$G3)=5,NE($B3,""),IFERROR(VLOOKUP($H3,INDIRECT("VariableTypes!A2:A"),1,FALSE),TRUE)))</formula>
    </cfRule>
  </conditionalFormatting>
  <conditionalFormatting sqref="I3:I5 I8">
    <cfRule type="expression" dxfId="759" priority="12" stopIfTrue="1">
      <formula>AND(NE(#REF!,"#"),NE($I3,""),NOT(IFERROR(VLOOKUP($H3,INDIRECT("VariableTypes!$A$2:$D"),4,FALSE),FALSE)))</formula>
    </cfRule>
  </conditionalFormatting>
  <conditionalFormatting sqref="J3:K3 J5:K5 J8:K8">
    <cfRule type="expression" dxfId="758" priority="13" stopIfTrue="1">
      <formula>AND(NE(#REF!,"#"),NE($J3,""),NOT(IFERROR(VLOOKUP($H3,INDIRECT("VariableTypes!$A$2:$E"),5,FALSE),FALSE)),OR($B3="",$C3=""))</formula>
    </cfRule>
  </conditionalFormatting>
  <conditionalFormatting sqref="H3 H5 H8">
    <cfRule type="expression" dxfId="757" priority="14" stopIfTrue="1">
      <formula>AND(NE(#REF!,"#"),COUNTBLANK($C3:$G3)&lt;5,ISBLANK($B3))</formula>
    </cfRule>
  </conditionalFormatting>
  <conditionalFormatting sqref="I3:I5 I8">
    <cfRule type="expression" dxfId="756" priority="15" stopIfTrue="1">
      <formula>AND(NE(#REF!,"#"),IFERROR(VLOOKUP($H3,INDIRECT("VariableTypes!$A$2:$D"),4,FALSE),FALSE))</formula>
    </cfRule>
  </conditionalFormatting>
  <conditionalFormatting sqref="J3:K3 J5:K5 J8:K8">
    <cfRule type="expression" dxfId="755" priority="16" stopIfTrue="1">
      <formula>AND(NE(#REF!,"#"),OR(IFERROR(VLOOKUP($H3,INDIRECT("VariableTypes!$A$2:$E"),5,FALSE),FALSE),AND(NE($B3,""),NE($C3,""))))</formula>
    </cfRule>
  </conditionalFormatting>
  <conditionalFormatting sqref="H6">
    <cfRule type="expression" dxfId="754" priority="9" stopIfTrue="1">
      <formula>AND(NE(#REF!,"#"),COUNTBLANK($C6:$G6)&lt;5,ISBLANK($B6))</formula>
    </cfRule>
  </conditionalFormatting>
  <conditionalFormatting sqref="H6">
    <cfRule type="expression" dxfId="753" priority="6" stopIfTrue="1">
      <formula>AND(NE(#REF!,"#"),NE($H6,""),OR(COUNTBLANK($C6:$G6)=5,NE($B6,""),IFERROR(VLOOKUP($H6,INDIRECT("VariableTypes!A2:A"),1,FALSE),TRUE)))</formula>
    </cfRule>
  </conditionalFormatting>
  <conditionalFormatting sqref="I6:L6">
    <cfRule type="expression" dxfId="752" priority="7" stopIfTrue="1">
      <formula>AND(NE(#REF!,"#"),NE($I6,""),NOT(IFERROR(VLOOKUP($H6,INDIRECT("VariableTypes!$A$2:$D"),4,FALSE),FALSE)))</formula>
    </cfRule>
  </conditionalFormatting>
  <conditionalFormatting sqref="I6:L6">
    <cfRule type="expression" dxfId="751" priority="8" stopIfTrue="1">
      <formula>AND(NE(#REF!,"#"),IFERROR(VLOOKUP($H6,INDIRECT("VariableTypes!$A$2:$D"),4,FALSE),FALSE))</formula>
    </cfRule>
  </conditionalFormatting>
  <conditionalFormatting sqref="D6:G6">
    <cfRule type="expression" dxfId="750" priority="3" stopIfTrue="1">
      <formula>AND(NE(#REF!,"#"),NE(D6,""),NE(COUNTA($A6:C6),0))</formula>
    </cfRule>
  </conditionalFormatting>
  <conditionalFormatting sqref="G6">
    <cfRule type="expression" dxfId="749" priority="4" stopIfTrue="1">
      <formula>AND(NE(#REF!,"#"),COUNTBLANK($C6:$F6)&lt;5,ISBLANK($A6))</formula>
    </cfRule>
  </conditionalFormatting>
  <conditionalFormatting sqref="G6">
    <cfRule type="expression" dxfId="748" priority="5" stopIfTrue="1">
      <formula>AND(NE(#REF!,"#"),NE($G6,""),OR(COUNTBLANK($C6:$F6)=5,NE($A6,""),IFERROR(VLOOKUP($G6,INDIRECT("VariableTypes!A2:A"),1,FALSE),TRUE)))</formula>
    </cfRule>
  </conditionalFormatting>
  <conditionalFormatting sqref="J7:K7">
    <cfRule type="expression" dxfId="747" priority="17" stopIfTrue="1">
      <formula>AND(NE(#REF!,"#"),NE($J7,""),NOT(IFERROR(VLOOKUP($H7,INDIRECT("VariableTypes!$A$2:$E"),5,FALSE),FALSE)),OR($B7="",#REF!=""))</formula>
    </cfRule>
  </conditionalFormatting>
  <conditionalFormatting sqref="J7:K7">
    <cfRule type="expression" dxfId="746" priority="18" stopIfTrue="1">
      <formula>AND(NE(#REF!,"#"),OR(IFERROR(VLOOKUP($H7,INDIRECT("VariableTypes!$A$2:$E"),5,FALSE),FALSE),AND(NE($B7,""),NE(#REF!,""))))</formula>
    </cfRule>
  </conditionalFormatting>
  <conditionalFormatting sqref="F4:G5">
    <cfRule type="expression" dxfId="745" priority="19" stopIfTrue="1">
      <formula>AND(NE(#REF!,"#"),NE(F4,""),NE(COUNTA($C4:E4),0))</formula>
    </cfRule>
  </conditionalFormatting>
  <conditionalFormatting sqref="H4">
    <cfRule type="expression" dxfId="744" priority="20" stopIfTrue="1">
      <formula>AND(NE(#REF!,"#"),NE($H4,""),OR(COUNTBLANK($C4:$G4)=5,NE($C4,""),IFERROR(VLOOKUP($H4,INDIRECT("VariableTypes!A2:A"),1,FALSE),TRUE)))</formula>
    </cfRule>
  </conditionalFormatting>
  <conditionalFormatting sqref="J4:K4">
    <cfRule type="expression" dxfId="743" priority="21" stopIfTrue="1">
      <formula>AND(NE(#REF!,"#"),NE($J4,""),NOT(IFERROR(VLOOKUP($H4,INDIRECT("VariableTypes!$A$2:$E"),5,FALSE),FALSE)),OR($C4="",#REF!=""))</formula>
    </cfRule>
  </conditionalFormatting>
  <conditionalFormatting sqref="H4">
    <cfRule type="expression" dxfId="742" priority="22" stopIfTrue="1">
      <formula>AND(NE(#REF!,"#"),COUNTBLANK($C4:$G4)&lt;5,ISBLANK($C4))</formula>
    </cfRule>
  </conditionalFormatting>
  <conditionalFormatting sqref="J4:K4">
    <cfRule type="expression" dxfId="741" priority="23" stopIfTrue="1">
      <formula>AND(NE(#REF!,"#"),OR(IFERROR(VLOOKUP($H4,INDIRECT("VariableTypes!$A$2:$E"),5,FALSE),FALSE),AND(NE($C4,""),NE(#REF!,""))))</formula>
    </cfRule>
  </conditionalFormatting>
  <conditionalFormatting sqref="D4:E5">
    <cfRule type="expression" dxfId="740" priority="24" stopIfTrue="1">
      <formula>AND(NE(#REF!,"#"),NE(D4,""),NE(COUNTA($C4:C4),0))</formula>
    </cfRule>
  </conditionalFormatting>
  <conditionalFormatting sqref="D8">
    <cfRule type="expression" dxfId="739" priority="25" stopIfTrue="1">
      <formula>AND(NE(#REF!,"#"),NE(D8,""),NE(COUNTA(#REF!),0))</formula>
    </cfRule>
  </conditionalFormatting>
  <conditionalFormatting sqref="J42:K42">
    <cfRule type="expression" dxfId="738" priority="1" stopIfTrue="1">
      <formula>AND(NE(#REF!,"#"),NE($J42,""),NOT(IFERROR(VLOOKUP($H42,INDIRECT("VariableTypes!$A$2:$E"),5,FALSE),FALSE)),OR(#REF!="",#REF!=""))</formula>
    </cfRule>
  </conditionalFormatting>
  <conditionalFormatting sqref="J42:K42">
    <cfRule type="expression" dxfId="737" priority="2" stopIfTrue="1">
      <formula>AND(NE(#REF!,"#"),OR(IFERROR(VLOOKUP($H42,INDIRECT("VariableTypes!$A$2:$E"),5,FALSE),FALSE),AND(NE(#REF!,""),NE(#REF!,""))))</formula>
    </cfRule>
  </conditionalFormatting>
  <dataValidations count="9">
    <dataValidation type="list" allowBlank="1" showInputMessage="1" showErrorMessage="1" sqref="B7 C37 C34:C35 C42" xr:uid="{EBCEB53B-87D2-4ED5-B2F4-D1941F3B909D}">
      <formula1>Yesnolist</formula1>
    </dataValidation>
    <dataValidation type="list" allowBlank="1" showInputMessage="1" showErrorMessage="1" sqref="D36 D38" xr:uid="{8251D769-F7C1-4384-A89F-08CB36589B88}">
      <formula1>Schemes</formula1>
    </dataValidation>
    <dataValidation type="list" allowBlank="1" showInputMessage="1" showErrorMessage="1" sqref="C38" xr:uid="{11EAD043-426C-4277-8236-271F9DB02D96}">
      <formula1>"&lt;select&gt;,Yes,No"</formula1>
    </dataValidation>
    <dataValidation type="decimal" operator="greaterThanOrEqual" allowBlank="1" showInputMessage="1" showErrorMessage="1" error="Enter a value greater than 0. " promptTitle="Mandatory metric" prompt="A value must be provided for this metric to complete the indicator. " sqref="G18:G21 G12:G13" xr:uid="{B404468D-8570-4753-AF91-B8E5319EE81A}">
      <formula1>0</formula1>
    </dataValidation>
    <dataValidation type="whole" operator="greaterThan" allowBlank="1" showInputMessage="1" showErrorMessage="1" error="Value must be a year beyond 2019." promptTitle="Enter year" prompt="Enter the year for which the target is set. The year should be any time after 2019. " sqref="I11 I17 I27" xr:uid="{0C81AC81-185D-4E46-8464-8EE632688703}">
      <formula1>2019</formula1>
    </dataValidation>
    <dataValidation allowBlank="1" showInputMessage="1" showErrorMessage="1" promptTitle="Calculated scored metric" prompt="This is the scored metric. It is calculated automatically based on the information entered above. " sqref="G22" xr:uid="{CEDF1C87-A56D-4F3E-B401-A1B4CEDF6CD7}"/>
    <dataValidation type="decimal" operator="greaterThanOrEqual" allowBlank="1" showInputMessage="1" showErrorMessage="1" error="Enter a value greater than or equal to 0." promptTitle="Optional metric" sqref="H18:I21 G23:I23 H28:I30 H12:I13" xr:uid="{34286181-C19D-44C4-A412-F8740CD9D749}">
      <formula1>0</formula1>
    </dataValidation>
    <dataValidation type="decimal" operator="greaterThanOrEqual" allowBlank="1" showInputMessage="1" showErrorMessage="1" error="Enter a value greater than or equal to 0. " promptTitle="Scored metric" prompt="This metric is scored. " sqref="H22:I22" xr:uid="{547E32EE-D519-4849-9603-DE46CD409264}">
      <formula1>0</formula1>
    </dataValidation>
    <dataValidation allowBlank="1" showInputMessage="1" showErrorMessage="1" promptTitle="Calculated metric" prompt="This metric is calculated automatically." sqref="G28:G30" xr:uid="{2B017615-8804-46E0-9DFF-35B7D62E8E8C}"/>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FFFF00"/>
    <outlinePr summaryBelow="0" summaryRight="0"/>
  </sheetPr>
  <dimension ref="A1:XEZ135"/>
  <sheetViews>
    <sheetView showGridLines="0" topLeftCell="B1" workbookViewId="0">
      <pane ySplit="2" topLeftCell="A3" activePane="bottomLeft" state="frozen"/>
      <selection activeCell="B1" sqref="B1"/>
      <selection pane="bottomLeft" activeCell="B1" sqref="B1"/>
    </sheetView>
  </sheetViews>
  <sheetFormatPr defaultColWidth="0" defaultRowHeight="15" customHeight="1" zeroHeight="1"/>
  <cols>
    <col min="1" max="1" width="8" style="126" hidden="1" customWidth="1"/>
    <col min="2" max="2" width="8.09765625" customWidth="1"/>
    <col min="3" max="3" width="8.09765625" style="281" customWidth="1"/>
    <col min="4" max="4" width="36" customWidth="1"/>
    <col min="5" max="5" width="18" customWidth="1"/>
    <col min="6" max="9" width="15.59765625" customWidth="1"/>
    <col min="10" max="10" width="8.09765625" customWidth="1"/>
    <col min="11" max="11" width="8.09765625" style="126" customWidth="1"/>
    <col min="12" max="12" width="12.59765625" bestFit="1" customWidth="1"/>
    <col min="13" max="13" width="2.19921875" customWidth="1"/>
    <col min="16381" max="16384" width="11.19921875" hidden="1"/>
  </cols>
  <sheetData>
    <row r="1" spans="1:14" s="281" customFormat="1" ht="16.2">
      <c r="B1" s="255" t="s">
        <v>1164</v>
      </c>
      <c r="D1" s="227"/>
      <c r="E1" s="227"/>
      <c r="F1" s="227"/>
      <c r="G1" s="227"/>
      <c r="H1" s="227"/>
      <c r="I1" s="227"/>
      <c r="J1" s="227"/>
      <c r="K1" s="251"/>
      <c r="L1" s="251">
        <v>43959</v>
      </c>
    </row>
    <row r="2" spans="1:14" s="281" customFormat="1" ht="15.75" customHeight="1">
      <c r="A2" s="256">
        <v>2019</v>
      </c>
      <c r="B2" s="314">
        <v>2020</v>
      </c>
      <c r="C2" s="38" t="s">
        <v>919</v>
      </c>
      <c r="D2" s="38"/>
      <c r="E2" s="38"/>
      <c r="F2" s="38"/>
      <c r="G2" s="38"/>
      <c r="H2" s="38"/>
      <c r="I2" s="39"/>
      <c r="J2" s="39"/>
      <c r="K2" s="39"/>
      <c r="L2" s="39"/>
      <c r="M2" s="39"/>
    </row>
    <row r="3" spans="1:14" s="281" customFormat="1" ht="16.2">
      <c r="B3" s="27"/>
      <c r="C3" s="237"/>
      <c r="D3" s="37"/>
      <c r="E3" s="37"/>
      <c r="F3" s="37"/>
      <c r="G3" s="37"/>
      <c r="H3" s="37"/>
      <c r="I3" s="37"/>
      <c r="J3" s="30"/>
      <c r="K3" s="30"/>
    </row>
    <row r="4" spans="1:14" s="281" customFormat="1" ht="18.600000000000001">
      <c r="A4" s="227"/>
      <c r="C4" s="234" t="s">
        <v>396</v>
      </c>
      <c r="D4" s="222"/>
      <c r="E4" s="222"/>
      <c r="F4" s="37"/>
      <c r="G4" s="37"/>
      <c r="H4" s="37"/>
      <c r="I4" s="37"/>
      <c r="J4" s="30"/>
      <c r="K4" s="30"/>
    </row>
    <row r="5" spans="1:14" s="281" customFormat="1" ht="19.2" thickBot="1">
      <c r="A5" s="227"/>
      <c r="B5" s="254"/>
      <c r="C5" s="110"/>
      <c r="D5" s="222"/>
      <c r="E5" s="222"/>
      <c r="F5" s="37"/>
      <c r="G5" s="37"/>
      <c r="H5" s="37"/>
      <c r="I5" s="37"/>
      <c r="J5" s="30"/>
      <c r="K5" s="30"/>
    </row>
    <row r="6" spans="1:14" s="281" customFormat="1" ht="16.8" thickTop="1">
      <c r="A6" s="265" t="s">
        <v>985</v>
      </c>
      <c r="B6" s="282" t="s">
        <v>398</v>
      </c>
      <c r="C6" s="235" t="s">
        <v>938</v>
      </c>
      <c r="D6" s="233"/>
      <c r="E6" s="233"/>
      <c r="F6" s="233"/>
      <c r="G6" s="233"/>
      <c r="H6" s="232"/>
      <c r="I6" s="232"/>
      <c r="J6" s="232"/>
      <c r="K6" s="232"/>
      <c r="L6" s="232"/>
    </row>
    <row r="7" spans="1:14" s="281" customFormat="1" ht="16.2">
      <c r="A7" s="265"/>
      <c r="B7" s="307" t="s">
        <v>934</v>
      </c>
      <c r="C7" s="237" t="s">
        <v>939</v>
      </c>
      <c r="J7" s="30"/>
      <c r="K7" s="30"/>
    </row>
    <row r="8" spans="1:14" s="281" customFormat="1" ht="16.8" thickBot="1">
      <c r="B8" s="17"/>
      <c r="C8" s="306"/>
      <c r="D8" s="222"/>
      <c r="H8" s="20"/>
      <c r="J8" s="30"/>
      <c r="K8" s="30"/>
    </row>
    <row r="9" spans="1:14" s="281" customFormat="1" ht="16.8" thickTop="1">
      <c r="D9" s="285" t="s">
        <v>310</v>
      </c>
      <c r="E9" s="240"/>
      <c r="F9" s="240"/>
      <c r="G9" s="240"/>
      <c r="H9" s="240"/>
      <c r="I9" s="240"/>
      <c r="J9" s="130"/>
      <c r="K9" s="130"/>
      <c r="L9" s="130"/>
    </row>
    <row r="10" spans="1:14" s="281" customFormat="1" ht="30">
      <c r="D10" s="535" t="s">
        <v>383</v>
      </c>
      <c r="E10" s="520" t="s">
        <v>385</v>
      </c>
      <c r="F10" s="287" t="s">
        <v>379</v>
      </c>
      <c r="G10" s="287" t="s">
        <v>380</v>
      </c>
      <c r="H10" s="287" t="s">
        <v>381</v>
      </c>
      <c r="I10" s="288" t="s">
        <v>382</v>
      </c>
      <c r="J10" s="130"/>
      <c r="K10" s="130"/>
      <c r="L10" s="130"/>
    </row>
    <row r="11" spans="1:14" s="281" customFormat="1" ht="16.8" thickBot="1">
      <c r="D11" s="536"/>
      <c r="E11" s="538"/>
      <c r="F11" s="289">
        <v>2018</v>
      </c>
      <c r="G11" s="289">
        <v>2019</v>
      </c>
      <c r="H11" s="289">
        <v>2019</v>
      </c>
      <c r="I11" s="290" t="s">
        <v>386</v>
      </c>
      <c r="J11" s="130"/>
      <c r="K11" s="130"/>
      <c r="L11" s="130"/>
    </row>
    <row r="12" spans="1:14" ht="15.6" customHeight="1" thickTop="1" thickBot="1">
      <c r="D12" s="294" t="s">
        <v>403</v>
      </c>
      <c r="E12" s="294" t="s">
        <v>41</v>
      </c>
      <c r="F12" s="296" t="s">
        <v>972</v>
      </c>
      <c r="G12" s="417"/>
      <c r="H12" s="450"/>
      <c r="I12" s="450"/>
      <c r="J12" s="227"/>
      <c r="K12" s="124"/>
      <c r="L12" s="124"/>
      <c r="M12" s="124"/>
      <c r="N12" s="124"/>
    </row>
    <row r="13" spans="1:14" ht="15.6" customHeight="1" thickTop="1">
      <c r="D13" s="294" t="s">
        <v>404</v>
      </c>
      <c r="E13" s="294" t="s">
        <v>41</v>
      </c>
      <c r="F13" s="296" t="s">
        <v>405</v>
      </c>
      <c r="G13" s="454"/>
      <c r="H13" s="450"/>
      <c r="I13" s="450"/>
      <c r="J13" s="227"/>
      <c r="K13" s="124"/>
      <c r="L13" s="124"/>
      <c r="M13" s="124"/>
      <c r="N13" s="124"/>
    </row>
    <row r="14" spans="1:14" ht="15.6" customHeight="1">
      <c r="D14" s="294" t="s">
        <v>407</v>
      </c>
      <c r="E14" s="294" t="s">
        <v>41</v>
      </c>
      <c r="F14" s="296" t="s">
        <v>405</v>
      </c>
      <c r="G14" s="454"/>
      <c r="H14" s="450"/>
      <c r="I14" s="450"/>
      <c r="J14" s="227"/>
      <c r="K14" s="124"/>
      <c r="L14" s="124"/>
      <c r="M14" s="124"/>
      <c r="N14" s="124"/>
    </row>
    <row r="15" spans="1:14" ht="15.6" customHeight="1">
      <c r="D15" s="294" t="s">
        <v>408</v>
      </c>
      <c r="E15" s="294" t="s">
        <v>41</v>
      </c>
      <c r="F15" s="296" t="s">
        <v>405</v>
      </c>
      <c r="G15" s="450"/>
      <c r="H15" s="450"/>
      <c r="I15" s="450"/>
      <c r="J15" s="227"/>
      <c r="K15" s="124"/>
      <c r="L15" s="124"/>
      <c r="M15" s="124"/>
      <c r="N15" s="124"/>
    </row>
    <row r="16" spans="1:14" ht="15.6" customHeight="1">
      <c r="D16" s="294" t="s">
        <v>410</v>
      </c>
      <c r="E16" s="294" t="s">
        <v>41</v>
      </c>
      <c r="F16" s="296" t="s">
        <v>405</v>
      </c>
      <c r="G16" s="454"/>
      <c r="H16" s="450"/>
      <c r="I16" s="450"/>
      <c r="J16" s="227"/>
      <c r="K16" s="124"/>
      <c r="L16" s="124"/>
      <c r="M16" s="124"/>
      <c r="N16" s="124"/>
    </row>
    <row r="17" spans="2:14" ht="15.6" customHeight="1" thickBot="1">
      <c r="D17" s="117"/>
      <c r="E17" s="46"/>
      <c r="F17" s="227"/>
      <c r="G17" s="227"/>
      <c r="H17" s="227"/>
      <c r="I17" s="227"/>
      <c r="J17" s="227"/>
      <c r="K17" s="124"/>
      <c r="L17" s="124"/>
      <c r="M17" s="124"/>
      <c r="N17" s="124"/>
    </row>
    <row r="18" spans="2:14" ht="15.6" customHeight="1" thickTop="1">
      <c r="D18" s="285" t="s">
        <v>412</v>
      </c>
      <c r="E18" s="240"/>
      <c r="F18" s="240"/>
      <c r="G18" s="240"/>
      <c r="H18" s="240"/>
      <c r="I18" s="240"/>
      <c r="J18" s="227"/>
      <c r="K18" s="124"/>
      <c r="L18" s="124"/>
      <c r="M18" s="124"/>
      <c r="N18" s="124"/>
    </row>
    <row r="19" spans="2:14" ht="30">
      <c r="D19" s="535" t="s">
        <v>383</v>
      </c>
      <c r="E19" s="520" t="s">
        <v>385</v>
      </c>
      <c r="F19" s="287" t="s">
        <v>379</v>
      </c>
      <c r="G19" s="287" t="s">
        <v>380</v>
      </c>
      <c r="H19" s="287" t="s">
        <v>381</v>
      </c>
      <c r="I19" s="288" t="s">
        <v>382</v>
      </c>
      <c r="J19" s="227"/>
      <c r="K19" s="124"/>
      <c r="L19" s="124"/>
      <c r="M19" s="124"/>
      <c r="N19" s="124"/>
    </row>
    <row r="20" spans="2:14" ht="15.6" customHeight="1">
      <c r="D20" s="536"/>
      <c r="E20" s="538"/>
      <c r="F20" s="289">
        <v>2018</v>
      </c>
      <c r="G20" s="289">
        <v>2019</v>
      </c>
      <c r="H20" s="289">
        <v>2019</v>
      </c>
      <c r="I20" s="290" t="s">
        <v>386</v>
      </c>
      <c r="J20" s="227"/>
      <c r="K20" s="124"/>
      <c r="L20" s="124"/>
      <c r="M20" s="124"/>
      <c r="N20" s="124"/>
    </row>
    <row r="21" spans="2:14" ht="15.6" customHeight="1">
      <c r="D21" s="294" t="s">
        <v>1221</v>
      </c>
      <c r="E21" s="294" t="s">
        <v>1220</v>
      </c>
      <c r="F21" s="296" t="s">
        <v>972</v>
      </c>
      <c r="G21" s="455" t="str">
        <f>IFERROR(LTI_Emp/hrs_Emp*1000000,"calculated")</f>
        <v>calculated</v>
      </c>
      <c r="H21" s="456"/>
      <c r="I21" s="456"/>
      <c r="J21" s="227"/>
      <c r="K21" s="124"/>
      <c r="L21" s="124"/>
      <c r="M21" s="124"/>
      <c r="N21" s="124"/>
    </row>
    <row r="22" spans="2:14" ht="15.6" customHeight="1">
      <c r="D22" s="294" t="s">
        <v>1222</v>
      </c>
      <c r="E22" s="294" t="s">
        <v>1220</v>
      </c>
      <c r="F22" s="296" t="s">
        <v>972</v>
      </c>
      <c r="G22" s="455" t="str">
        <f>IFERROR(LTI_Emp/hrs_Emp*1000000,"calculated")</f>
        <v>calculated</v>
      </c>
      <c r="H22" s="456"/>
      <c r="I22" s="456"/>
      <c r="J22" s="227"/>
      <c r="K22" s="124"/>
      <c r="L22" s="124"/>
      <c r="M22" s="124"/>
      <c r="N22" s="124"/>
    </row>
    <row r="23" spans="2:14" ht="15.6" customHeight="1">
      <c r="D23" s="117"/>
      <c r="E23" s="227"/>
      <c r="F23" s="227"/>
      <c r="G23" s="227"/>
      <c r="H23" s="227"/>
      <c r="I23" s="227"/>
      <c r="J23" s="67"/>
      <c r="K23" s="124"/>
      <c r="L23" s="124"/>
      <c r="M23" s="124"/>
      <c r="N23" s="124"/>
    </row>
    <row r="24" spans="2:14" s="281" customFormat="1" ht="16.2">
      <c r="B24" s="23"/>
      <c r="C24" s="286" t="s">
        <v>419</v>
      </c>
      <c r="D24" s="144"/>
      <c r="E24" s="144"/>
      <c r="F24" s="144"/>
      <c r="G24" s="145"/>
      <c r="H24" s="144"/>
      <c r="I24" s="145"/>
      <c r="J24" s="30"/>
      <c r="K24" s="30"/>
      <c r="L24" s="143"/>
      <c r="M24" s="143"/>
    </row>
    <row r="25" spans="2:14" s="281" customFormat="1" ht="16.2">
      <c r="B25" s="23"/>
      <c r="C25" s="196" t="s">
        <v>1197</v>
      </c>
      <c r="D25" s="144"/>
      <c r="E25" s="144"/>
      <c r="F25" s="144"/>
      <c r="G25" s="145"/>
      <c r="H25" s="144"/>
      <c r="I25" s="144"/>
      <c r="J25" s="30"/>
      <c r="K25" s="30"/>
      <c r="L25" s="143"/>
      <c r="M25" s="143"/>
    </row>
    <row r="26" spans="2:14" s="281" customFormat="1" ht="16.2">
      <c r="B26" s="23"/>
      <c r="C26" s="306" t="s">
        <v>934</v>
      </c>
      <c r="D26" s="274" t="s">
        <v>259</v>
      </c>
      <c r="E26" s="58"/>
      <c r="F26" s="58"/>
      <c r="G26" s="58"/>
      <c r="H26" s="58"/>
      <c r="I26" s="58"/>
      <c r="J26" s="30"/>
      <c r="K26" s="30"/>
      <c r="L26" s="143"/>
      <c r="M26" s="143"/>
    </row>
    <row r="27" spans="2:14" s="281" customFormat="1" ht="16.2">
      <c r="B27" s="23"/>
      <c r="C27" s="306" t="s">
        <v>934</v>
      </c>
      <c r="D27" s="274" t="s">
        <v>261</v>
      </c>
      <c r="E27" s="58"/>
      <c r="F27" s="58"/>
      <c r="G27" s="58"/>
      <c r="H27" s="58"/>
      <c r="I27" s="58"/>
      <c r="J27" s="30"/>
      <c r="K27" s="30"/>
      <c r="L27" s="143"/>
      <c r="M27" s="143"/>
    </row>
    <row r="28" spans="2:14" s="281" customFormat="1" ht="16.2">
      <c r="B28" s="23"/>
      <c r="D28" s="335" t="s">
        <v>262</v>
      </c>
      <c r="G28" s="58"/>
      <c r="H28" s="58"/>
      <c r="I28" s="58"/>
      <c r="J28" s="30"/>
      <c r="K28" s="30"/>
      <c r="L28" s="143"/>
      <c r="M28" s="143"/>
    </row>
    <row r="29" spans="2:14" s="281" customFormat="1" ht="16.2">
      <c r="B29" s="14"/>
      <c r="C29" s="306" t="s">
        <v>934</v>
      </c>
      <c r="D29" s="274" t="s">
        <v>263</v>
      </c>
      <c r="E29" s="58"/>
      <c r="G29" s="58"/>
      <c r="H29" s="58"/>
      <c r="I29" s="58"/>
      <c r="J29" s="30"/>
      <c r="K29" s="30"/>
      <c r="L29" s="143"/>
      <c r="M29" s="143"/>
    </row>
    <row r="30" spans="2:14" s="281" customFormat="1" ht="16.2">
      <c r="B30" s="14"/>
      <c r="C30" s="133"/>
      <c r="D30" s="335" t="s">
        <v>262</v>
      </c>
      <c r="E30" s="58"/>
      <c r="G30" s="58"/>
      <c r="H30" s="58"/>
      <c r="I30" s="58"/>
      <c r="J30" s="30"/>
      <c r="K30" s="30"/>
      <c r="L30" s="143"/>
      <c r="M30" s="143"/>
    </row>
    <row r="31" spans="2:14" s="281" customFormat="1" ht="16.2">
      <c r="B31" s="37"/>
      <c r="C31" s="50" t="s">
        <v>1177</v>
      </c>
      <c r="D31" s="50"/>
      <c r="E31" s="227"/>
      <c r="F31" s="227"/>
      <c r="G31" s="222"/>
      <c r="H31" s="227"/>
      <c r="I31" s="227"/>
      <c r="J31" s="30"/>
      <c r="K31" s="505"/>
      <c r="L31" s="506"/>
      <c r="M31" s="143"/>
    </row>
    <row r="32" spans="2:14" s="281" customFormat="1" ht="16.2">
      <c r="B32" s="98"/>
      <c r="C32" s="144"/>
      <c r="D32" s="144"/>
      <c r="E32" s="227"/>
      <c r="F32" s="144"/>
      <c r="G32" s="146"/>
      <c r="H32" s="144"/>
      <c r="I32" s="144"/>
      <c r="J32" s="30"/>
      <c r="K32" s="30"/>
      <c r="L32" s="143"/>
      <c r="M32" s="143"/>
    </row>
    <row r="33" spans="1:14" s="281" customFormat="1" ht="16.2">
      <c r="B33" s="37"/>
      <c r="C33" s="286" t="s">
        <v>397</v>
      </c>
      <c r="D33" s="237"/>
      <c r="E33" s="237"/>
      <c r="F33" s="237"/>
      <c r="G33" s="237"/>
      <c r="H33" s="237"/>
      <c r="I33" s="237"/>
      <c r="J33" s="246"/>
      <c r="K33" s="246"/>
      <c r="L33" s="143"/>
      <c r="M33" s="143"/>
    </row>
    <row r="34" spans="1:14" s="281" customFormat="1" ht="33" customHeight="1">
      <c r="B34" s="37"/>
      <c r="C34" s="438" t="s">
        <v>934</v>
      </c>
      <c r="D34" s="504" t="s">
        <v>1433</v>
      </c>
      <c r="E34" s="504"/>
      <c r="F34" s="504"/>
      <c r="G34" s="504"/>
      <c r="H34" s="504"/>
      <c r="I34" s="504"/>
      <c r="J34" s="246"/>
      <c r="K34" s="246"/>
      <c r="L34" s="143"/>
      <c r="M34" s="143"/>
    </row>
    <row r="35" spans="1:14" s="281" customFormat="1" ht="16.2">
      <c r="B35" s="37"/>
      <c r="D35" s="237" t="s">
        <v>1159</v>
      </c>
      <c r="E35" s="236"/>
      <c r="F35" s="236"/>
      <c r="G35" s="239"/>
      <c r="H35" s="236"/>
      <c r="I35" s="236"/>
      <c r="J35" s="246"/>
      <c r="K35" s="246"/>
      <c r="L35" s="143"/>
      <c r="M35" s="143"/>
    </row>
    <row r="36" spans="1:14" s="281" customFormat="1" ht="16.2">
      <c r="B36" s="37"/>
      <c r="D36" s="528" t="s">
        <v>40</v>
      </c>
      <c r="E36" s="529"/>
      <c r="F36" s="529"/>
      <c r="G36" s="529"/>
      <c r="H36" s="529"/>
      <c r="I36" s="530"/>
      <c r="J36" s="246"/>
      <c r="K36" s="246"/>
      <c r="L36" s="143"/>
      <c r="M36" s="143"/>
    </row>
    <row r="37" spans="1:14" s="281" customFormat="1" ht="16.2">
      <c r="D37" s="531"/>
      <c r="E37" s="532"/>
      <c r="F37" s="532"/>
      <c r="G37" s="532"/>
      <c r="H37" s="532"/>
      <c r="I37" s="533"/>
      <c r="J37" s="246"/>
      <c r="K37" s="246"/>
      <c r="L37" s="143"/>
      <c r="M37" s="143"/>
    </row>
    <row r="38" spans="1:14" s="281" customFormat="1" ht="16.2">
      <c r="B38" s="17"/>
      <c r="C38" s="144"/>
      <c r="D38" s="144"/>
      <c r="E38" s="144"/>
      <c r="F38" s="144"/>
      <c r="G38" s="144"/>
      <c r="H38" s="144"/>
      <c r="I38" s="144"/>
      <c r="J38" s="30"/>
      <c r="K38" s="30"/>
      <c r="L38" s="143"/>
      <c r="M38" s="143"/>
    </row>
    <row r="39" spans="1:14" s="281" customFormat="1" ht="16.2">
      <c r="A39" s="222"/>
      <c r="B39" s="227"/>
      <c r="C39" s="264" t="s">
        <v>35</v>
      </c>
      <c r="D39" s="222"/>
      <c r="E39" s="222"/>
      <c r="F39" s="222"/>
      <c r="G39" s="222"/>
      <c r="I39" s="227"/>
      <c r="J39" s="227"/>
      <c r="K39" s="227"/>
      <c r="L39" s="227"/>
    </row>
    <row r="40" spans="1:14" s="281" customFormat="1" ht="16.2">
      <c r="A40" s="222"/>
      <c r="B40" s="227"/>
      <c r="C40" s="498" t="s">
        <v>40</v>
      </c>
      <c r="D40" s="499"/>
      <c r="E40" s="499"/>
      <c r="F40" s="499"/>
      <c r="G40" s="499"/>
      <c r="H40" s="499"/>
      <c r="I40" s="499"/>
      <c r="J40" s="499"/>
      <c r="K40" s="499"/>
      <c r="L40" s="500"/>
    </row>
    <row r="41" spans="1:14" s="281" customFormat="1" ht="16.2">
      <c r="A41" s="222"/>
      <c r="B41" s="227"/>
      <c r="C41" s="501"/>
      <c r="D41" s="502"/>
      <c r="E41" s="502"/>
      <c r="F41" s="502"/>
      <c r="G41" s="502"/>
      <c r="H41" s="502"/>
      <c r="I41" s="502"/>
      <c r="J41" s="502"/>
      <c r="K41" s="502"/>
      <c r="L41" s="503"/>
    </row>
    <row r="42" spans="1:14" s="126" customFormat="1" ht="16.8" thickBot="1">
      <c r="C42" s="281"/>
      <c r="D42" s="90"/>
      <c r="E42" s="222"/>
      <c r="F42" s="222"/>
      <c r="G42" s="222"/>
      <c r="H42" s="222"/>
      <c r="I42" s="222"/>
      <c r="J42" s="222"/>
      <c r="K42" s="125"/>
      <c r="L42" s="124"/>
      <c r="M42" s="124"/>
      <c r="N42" s="124"/>
    </row>
    <row r="43" spans="1:14" ht="16.8" thickTop="1">
      <c r="A43" s="265" t="s">
        <v>985</v>
      </c>
      <c r="B43" s="282" t="s">
        <v>454</v>
      </c>
      <c r="C43" s="235" t="s">
        <v>940</v>
      </c>
      <c r="D43" s="242"/>
      <c r="E43" s="235"/>
      <c r="F43" s="233"/>
      <c r="G43" s="233"/>
      <c r="H43" s="233"/>
      <c r="I43" s="233"/>
      <c r="J43" s="232"/>
      <c r="K43" s="232"/>
      <c r="L43" s="232"/>
      <c r="M43" s="124"/>
      <c r="N43" s="124"/>
    </row>
    <row r="44" spans="1:14" ht="16.2">
      <c r="A44" s="281"/>
      <c r="B44" s="307" t="s">
        <v>934</v>
      </c>
      <c r="C44" s="222" t="s">
        <v>941</v>
      </c>
      <c r="D44" s="27"/>
      <c r="E44" s="92"/>
      <c r="F44" s="229"/>
      <c r="G44" s="229"/>
      <c r="H44" s="229"/>
      <c r="I44" s="229"/>
      <c r="J44" s="227"/>
      <c r="K44" s="124"/>
      <c r="L44" s="124"/>
      <c r="M44" s="124"/>
      <c r="N44" s="124"/>
    </row>
    <row r="45" spans="1:14" s="126" customFormat="1" ht="15.6" customHeight="1" thickBot="1">
      <c r="C45" s="281"/>
      <c r="D45" s="111"/>
      <c r="E45" s="227"/>
      <c r="F45" s="227"/>
      <c r="G45" s="227"/>
      <c r="H45" s="227"/>
      <c r="I45" s="227"/>
      <c r="J45" s="227"/>
      <c r="K45" s="124"/>
      <c r="L45" s="124"/>
      <c r="M45" s="124"/>
      <c r="N45" s="124"/>
    </row>
    <row r="46" spans="1:14" s="281" customFormat="1" ht="15.6" customHeight="1" thickTop="1">
      <c r="D46" s="285" t="s">
        <v>307</v>
      </c>
      <c r="E46" s="240"/>
      <c r="F46" s="240"/>
      <c r="G46" s="240"/>
      <c r="H46" s="240"/>
      <c r="I46" s="240"/>
      <c r="J46" s="67"/>
      <c r="K46" s="227"/>
      <c r="L46" s="227"/>
      <c r="M46" s="227"/>
      <c r="N46" s="227"/>
    </row>
    <row r="47" spans="1:14" s="281" customFormat="1" ht="16.95" customHeight="1">
      <c r="D47" s="535" t="s">
        <v>383</v>
      </c>
      <c r="E47" s="520" t="s">
        <v>385</v>
      </c>
      <c r="F47" s="287" t="s">
        <v>379</v>
      </c>
      <c r="G47" s="287" t="s">
        <v>380</v>
      </c>
      <c r="H47" s="287" t="s">
        <v>381</v>
      </c>
      <c r="I47" s="288" t="s">
        <v>382</v>
      </c>
      <c r="J47" s="52"/>
      <c r="K47" s="227"/>
      <c r="L47" s="227"/>
      <c r="M47" s="227"/>
      <c r="N47" s="227"/>
    </row>
    <row r="48" spans="1:14" s="281" customFormat="1" ht="15.6" customHeight="1" thickBot="1">
      <c r="D48" s="536"/>
      <c r="E48" s="538"/>
      <c r="F48" s="289">
        <v>2018</v>
      </c>
      <c r="G48" s="289">
        <v>2019</v>
      </c>
      <c r="H48" s="289">
        <v>2019</v>
      </c>
      <c r="I48" s="290" t="s">
        <v>386</v>
      </c>
      <c r="J48" s="227"/>
      <c r="K48" s="227"/>
      <c r="L48" s="227"/>
      <c r="M48" s="227"/>
      <c r="N48" s="227"/>
    </row>
    <row r="49" spans="2:14" s="281" customFormat="1" ht="15.6" customHeight="1" thickTop="1" thickBot="1">
      <c r="D49" s="294" t="s">
        <v>403</v>
      </c>
      <c r="E49" s="294" t="s">
        <v>41</v>
      </c>
      <c r="F49" s="321" t="s">
        <v>972</v>
      </c>
      <c r="G49" s="417"/>
      <c r="H49" s="450"/>
      <c r="I49" s="450"/>
      <c r="J49" s="227"/>
      <c r="K49" s="227"/>
      <c r="L49" s="227"/>
      <c r="M49" s="227"/>
      <c r="N49" s="227"/>
    </row>
    <row r="50" spans="2:14" s="281" customFormat="1" ht="15.6" customHeight="1" thickTop="1">
      <c r="D50" s="294" t="s">
        <v>404</v>
      </c>
      <c r="E50" s="294" t="s">
        <v>41</v>
      </c>
      <c r="F50" s="296" t="s">
        <v>405</v>
      </c>
      <c r="G50" s="454"/>
      <c r="H50" s="450"/>
      <c r="I50" s="450"/>
      <c r="J50" s="227"/>
      <c r="K50" s="227"/>
      <c r="L50" s="227"/>
      <c r="M50" s="227"/>
      <c r="N50" s="227"/>
    </row>
    <row r="51" spans="2:14" s="281" customFormat="1" ht="15.6" customHeight="1">
      <c r="D51" s="294" t="s">
        <v>407</v>
      </c>
      <c r="E51" s="294" t="s">
        <v>41</v>
      </c>
      <c r="F51" s="296" t="s">
        <v>405</v>
      </c>
      <c r="G51" s="454"/>
      <c r="H51" s="450"/>
      <c r="I51" s="450"/>
      <c r="J51" s="227"/>
      <c r="K51" s="227"/>
      <c r="L51" s="227"/>
      <c r="M51" s="227"/>
      <c r="N51" s="227"/>
    </row>
    <row r="52" spans="2:14" s="281" customFormat="1" ht="15.6" customHeight="1">
      <c r="D52" s="294" t="s">
        <v>408</v>
      </c>
      <c r="E52" s="294" t="s">
        <v>41</v>
      </c>
      <c r="F52" s="296" t="s">
        <v>405</v>
      </c>
      <c r="G52" s="450"/>
      <c r="H52" s="450"/>
      <c r="I52" s="450"/>
      <c r="J52" s="227"/>
      <c r="K52" s="227"/>
      <c r="L52" s="227"/>
      <c r="M52" s="227"/>
      <c r="N52" s="227"/>
    </row>
    <row r="53" spans="2:14" s="281" customFormat="1" ht="15.6" customHeight="1">
      <c r="D53" s="294" t="s">
        <v>410</v>
      </c>
      <c r="E53" s="294" t="s">
        <v>41</v>
      </c>
      <c r="F53" s="296" t="s">
        <v>405</v>
      </c>
      <c r="G53" s="454"/>
      <c r="H53" s="450"/>
      <c r="I53" s="450"/>
      <c r="J53" s="227"/>
      <c r="K53" s="227"/>
      <c r="L53" s="227"/>
      <c r="M53" s="227"/>
      <c r="N53" s="227"/>
    </row>
    <row r="54" spans="2:14" s="281" customFormat="1" ht="15.6" customHeight="1" thickBot="1">
      <c r="D54" s="117"/>
      <c r="E54" s="46"/>
      <c r="F54" s="227"/>
      <c r="G54" s="227"/>
      <c r="H54" s="227"/>
      <c r="I54" s="227"/>
      <c r="J54" s="227"/>
      <c r="K54" s="227"/>
      <c r="L54" s="227"/>
      <c r="M54" s="227"/>
      <c r="N54" s="227"/>
    </row>
    <row r="55" spans="2:14" s="281" customFormat="1" ht="15.6" customHeight="1" thickTop="1">
      <c r="D55" s="285" t="s">
        <v>467</v>
      </c>
      <c r="E55" s="240"/>
      <c r="F55" s="240"/>
      <c r="G55" s="240"/>
      <c r="H55" s="240"/>
      <c r="I55" s="240"/>
      <c r="J55" s="227"/>
      <c r="K55" s="227"/>
      <c r="L55" s="227"/>
      <c r="M55" s="227"/>
      <c r="N55" s="227"/>
    </row>
    <row r="56" spans="2:14" s="281" customFormat="1" ht="16.95" customHeight="1">
      <c r="D56" s="535" t="s">
        <v>383</v>
      </c>
      <c r="E56" s="520" t="s">
        <v>385</v>
      </c>
      <c r="F56" s="287" t="s">
        <v>379</v>
      </c>
      <c r="G56" s="287" t="s">
        <v>380</v>
      </c>
      <c r="H56" s="287" t="s">
        <v>381</v>
      </c>
      <c r="I56" s="288" t="s">
        <v>382</v>
      </c>
      <c r="J56" s="227"/>
      <c r="K56" s="227"/>
      <c r="L56" s="227"/>
      <c r="M56" s="227"/>
      <c r="N56" s="227"/>
    </row>
    <row r="57" spans="2:14" s="281" customFormat="1" ht="15.6" customHeight="1">
      <c r="D57" s="536"/>
      <c r="E57" s="538"/>
      <c r="F57" s="289">
        <v>2018</v>
      </c>
      <c r="G57" s="289">
        <v>2019</v>
      </c>
      <c r="H57" s="289">
        <v>2019</v>
      </c>
      <c r="I57" s="290" t="s">
        <v>386</v>
      </c>
      <c r="J57" s="227"/>
      <c r="K57" s="227"/>
      <c r="L57" s="227"/>
      <c r="M57" s="227"/>
      <c r="N57" s="227"/>
    </row>
    <row r="58" spans="2:14" s="281" customFormat="1" ht="15.6" customHeight="1">
      <c r="D58" s="294" t="s">
        <v>1221</v>
      </c>
      <c r="E58" s="294" t="s">
        <v>1220</v>
      </c>
      <c r="F58" s="296" t="s">
        <v>972</v>
      </c>
      <c r="G58" s="457" t="str">
        <f>IFERROR(LTI_Cont/hrs_Cont*1000000,"calculated")</f>
        <v>calculated</v>
      </c>
      <c r="H58" s="456"/>
      <c r="I58" s="456"/>
      <c r="J58" s="227"/>
      <c r="K58" s="227"/>
      <c r="L58" s="227"/>
      <c r="M58" s="227"/>
      <c r="N58" s="227"/>
    </row>
    <row r="59" spans="2:14" s="281" customFormat="1" ht="15.6" customHeight="1">
      <c r="D59" s="294" t="s">
        <v>1222</v>
      </c>
      <c r="E59" s="294" t="s">
        <v>1220</v>
      </c>
      <c r="F59" s="296" t="s">
        <v>972</v>
      </c>
      <c r="G59" s="457" t="str">
        <f>IFERROR(LTI_Cont/hrs_Cont*1000000,"calculated")</f>
        <v>calculated</v>
      </c>
      <c r="H59" s="456"/>
      <c r="I59" s="456"/>
      <c r="J59" s="227"/>
      <c r="K59" s="227"/>
      <c r="L59" s="227"/>
      <c r="M59" s="227"/>
      <c r="N59" s="227"/>
    </row>
    <row r="60" spans="2:14" s="281" customFormat="1" ht="15.45" customHeight="1">
      <c r="D60" s="117"/>
      <c r="E60" s="227"/>
      <c r="F60" s="227"/>
      <c r="G60" s="227"/>
      <c r="H60" s="227"/>
      <c r="I60" s="227"/>
      <c r="J60" s="67"/>
      <c r="K60" s="227"/>
      <c r="L60" s="227"/>
      <c r="M60" s="227"/>
      <c r="N60" s="227"/>
    </row>
    <row r="61" spans="2:14" s="281" customFormat="1" ht="16.2">
      <c r="B61" s="23"/>
      <c r="C61" s="286" t="s">
        <v>419</v>
      </c>
      <c r="D61" s="144"/>
      <c r="E61" s="144"/>
      <c r="F61" s="144"/>
      <c r="G61" s="145"/>
      <c r="H61" s="144"/>
      <c r="I61" s="145"/>
      <c r="J61" s="30"/>
      <c r="K61" s="30"/>
      <c r="L61" s="143"/>
      <c r="M61" s="143"/>
    </row>
    <row r="62" spans="2:14" s="281" customFormat="1" ht="16.2">
      <c r="B62" s="23"/>
      <c r="C62" s="196" t="s">
        <v>1197</v>
      </c>
      <c r="D62" s="144"/>
      <c r="E62" s="144"/>
      <c r="F62" s="144"/>
      <c r="G62" s="145"/>
      <c r="H62" s="144"/>
      <c r="I62" s="144"/>
      <c r="J62" s="30"/>
      <c r="K62" s="30"/>
      <c r="L62" s="143"/>
      <c r="M62" s="143"/>
    </row>
    <row r="63" spans="2:14" s="281" customFormat="1" ht="16.2">
      <c r="B63" s="23"/>
      <c r="C63" s="306" t="s">
        <v>934</v>
      </c>
      <c r="D63" s="274" t="s">
        <v>259</v>
      </c>
      <c r="E63" s="58"/>
      <c r="F63" s="58"/>
      <c r="G63" s="58"/>
      <c r="H63" s="58"/>
      <c r="I63" s="58"/>
      <c r="J63" s="30"/>
      <c r="K63" s="30"/>
      <c r="L63" s="143"/>
      <c r="M63" s="143"/>
    </row>
    <row r="64" spans="2:14" s="281" customFormat="1" ht="16.2">
      <c r="B64" s="23"/>
      <c r="C64" s="306" t="s">
        <v>934</v>
      </c>
      <c r="D64" s="274" t="s">
        <v>261</v>
      </c>
      <c r="E64" s="58"/>
      <c r="F64" s="58"/>
      <c r="G64" s="58"/>
      <c r="H64" s="58"/>
      <c r="I64" s="58"/>
      <c r="J64" s="30"/>
      <c r="K64" s="30"/>
      <c r="L64" s="143"/>
      <c r="M64" s="143"/>
    </row>
    <row r="65" spans="1:14" s="281" customFormat="1" ht="16.2">
      <c r="B65" s="23"/>
      <c r="D65" s="335" t="s">
        <v>262</v>
      </c>
      <c r="G65" s="58"/>
      <c r="H65" s="58"/>
      <c r="I65" s="58"/>
      <c r="J65" s="30"/>
      <c r="K65" s="30"/>
      <c r="L65" s="143"/>
      <c r="M65" s="143"/>
    </row>
    <row r="66" spans="1:14" s="281" customFormat="1" ht="16.2">
      <c r="B66" s="14"/>
      <c r="C66" s="306" t="s">
        <v>934</v>
      </c>
      <c r="D66" s="274" t="s">
        <v>263</v>
      </c>
      <c r="E66" s="58"/>
      <c r="G66" s="58"/>
      <c r="H66" s="58"/>
      <c r="I66" s="58"/>
      <c r="J66" s="30"/>
      <c r="K66" s="30"/>
      <c r="L66" s="143"/>
      <c r="M66" s="143"/>
    </row>
    <row r="67" spans="1:14" s="281" customFormat="1" ht="16.2">
      <c r="B67" s="14"/>
      <c r="C67" s="133"/>
      <c r="D67" s="335" t="s">
        <v>262</v>
      </c>
      <c r="E67" s="58"/>
      <c r="G67" s="58"/>
      <c r="H67" s="58"/>
      <c r="I67" s="58"/>
      <c r="J67" s="30"/>
      <c r="K67" s="30"/>
      <c r="L67" s="143"/>
      <c r="M67" s="143"/>
    </row>
    <row r="68" spans="1:14" s="281" customFormat="1" ht="16.2">
      <c r="B68" s="37"/>
      <c r="C68" s="50" t="s">
        <v>1177</v>
      </c>
      <c r="D68" s="50"/>
      <c r="E68" s="227"/>
      <c r="F68" s="227"/>
      <c r="G68" s="222"/>
      <c r="H68" s="227"/>
      <c r="I68" s="227"/>
      <c r="J68" s="30"/>
      <c r="K68" s="505"/>
      <c r="L68" s="506"/>
      <c r="M68" s="143"/>
    </row>
    <row r="69" spans="1:14" s="281" customFormat="1" ht="16.2">
      <c r="B69" s="98"/>
      <c r="C69" s="144"/>
      <c r="D69" s="144"/>
      <c r="E69" s="227"/>
      <c r="F69" s="144"/>
      <c r="G69" s="146"/>
      <c r="H69" s="144"/>
      <c r="I69" s="144"/>
      <c r="J69" s="30"/>
      <c r="K69" s="30"/>
      <c r="L69" s="143"/>
      <c r="M69" s="143"/>
    </row>
    <row r="70" spans="1:14" s="281" customFormat="1" ht="16.2">
      <c r="B70" s="37"/>
      <c r="C70" s="286" t="s">
        <v>397</v>
      </c>
      <c r="D70" s="237"/>
      <c r="E70" s="237"/>
      <c r="F70" s="237"/>
      <c r="G70" s="237"/>
      <c r="H70" s="237"/>
      <c r="I70" s="237"/>
      <c r="J70" s="246"/>
      <c r="K70" s="246"/>
      <c r="L70" s="143"/>
      <c r="M70" s="143"/>
    </row>
    <row r="71" spans="1:14" s="281" customFormat="1" ht="33" customHeight="1">
      <c r="B71" s="37"/>
      <c r="C71" s="438" t="s">
        <v>934</v>
      </c>
      <c r="D71" s="504" t="s">
        <v>1433</v>
      </c>
      <c r="E71" s="504"/>
      <c r="F71" s="504"/>
      <c r="G71" s="504"/>
      <c r="H71" s="504"/>
      <c r="I71" s="504"/>
      <c r="J71" s="246"/>
      <c r="K71" s="246"/>
      <c r="L71" s="143"/>
      <c r="M71" s="143"/>
    </row>
    <row r="72" spans="1:14" s="281" customFormat="1" ht="16.2">
      <c r="B72" s="37"/>
      <c r="D72" s="237" t="s">
        <v>1159</v>
      </c>
      <c r="E72" s="236"/>
      <c r="F72" s="236"/>
      <c r="G72" s="239"/>
      <c r="H72" s="236"/>
      <c r="I72" s="236"/>
      <c r="J72" s="246"/>
      <c r="K72" s="246"/>
      <c r="L72" s="143"/>
      <c r="M72" s="143"/>
    </row>
    <row r="73" spans="1:14" s="281" customFormat="1" ht="16.2">
      <c r="B73" s="37"/>
      <c r="D73" s="528" t="s">
        <v>40</v>
      </c>
      <c r="E73" s="529"/>
      <c r="F73" s="529"/>
      <c r="G73" s="529"/>
      <c r="H73" s="529"/>
      <c r="I73" s="530"/>
      <c r="J73" s="246"/>
      <c r="K73" s="246"/>
      <c r="L73" s="143"/>
      <c r="M73" s="143"/>
    </row>
    <row r="74" spans="1:14" s="281" customFormat="1" ht="16.2">
      <c r="D74" s="531"/>
      <c r="E74" s="532"/>
      <c r="F74" s="532"/>
      <c r="G74" s="532"/>
      <c r="H74" s="532"/>
      <c r="I74" s="533"/>
      <c r="J74" s="246"/>
      <c r="K74" s="246"/>
      <c r="L74" s="143"/>
      <c r="M74" s="143"/>
    </row>
    <row r="75" spans="1:14" s="281" customFormat="1" ht="16.2">
      <c r="B75" s="17"/>
      <c r="C75" s="144"/>
      <c r="D75" s="144"/>
      <c r="E75" s="144"/>
      <c r="F75" s="144"/>
      <c r="G75" s="144"/>
      <c r="H75" s="144"/>
      <c r="I75" s="144"/>
      <c r="J75" s="30"/>
      <c r="K75" s="30"/>
      <c r="L75" s="143"/>
      <c r="M75" s="143"/>
    </row>
    <row r="76" spans="1:14" s="281" customFormat="1" ht="16.2">
      <c r="A76" s="222"/>
      <c r="B76" s="227"/>
      <c r="C76" s="264" t="s">
        <v>35</v>
      </c>
      <c r="D76" s="222"/>
      <c r="E76" s="222"/>
      <c r="F76" s="222"/>
      <c r="G76" s="222"/>
      <c r="I76" s="227"/>
      <c r="J76" s="227"/>
      <c r="K76" s="227"/>
      <c r="L76" s="227"/>
    </row>
    <row r="77" spans="1:14" s="281" customFormat="1" ht="16.2">
      <c r="A77" s="222"/>
      <c r="B77" s="227"/>
      <c r="C77" s="498" t="s">
        <v>40</v>
      </c>
      <c r="D77" s="499"/>
      <c r="E77" s="499"/>
      <c r="F77" s="499"/>
      <c r="G77" s="499"/>
      <c r="H77" s="499"/>
      <c r="I77" s="499"/>
      <c r="J77" s="499"/>
      <c r="K77" s="499"/>
      <c r="L77" s="500"/>
    </row>
    <row r="78" spans="1:14" s="281" customFormat="1" ht="16.2">
      <c r="A78" s="222"/>
      <c r="B78" s="227"/>
      <c r="C78" s="501"/>
      <c r="D78" s="502"/>
      <c r="E78" s="502"/>
      <c r="F78" s="502"/>
      <c r="G78" s="502"/>
      <c r="H78" s="502"/>
      <c r="I78" s="502"/>
      <c r="J78" s="502"/>
      <c r="K78" s="502"/>
      <c r="L78" s="503"/>
    </row>
    <row r="79" spans="1:14" ht="16.8" thickBot="1">
      <c r="D79" s="87"/>
      <c r="E79" s="50"/>
      <c r="F79" s="227"/>
      <c r="G79" s="227"/>
      <c r="H79" s="227"/>
      <c r="I79" s="227"/>
      <c r="J79" s="227"/>
      <c r="K79" s="124"/>
      <c r="L79" s="124"/>
      <c r="M79" s="124"/>
      <c r="N79" s="124"/>
    </row>
    <row r="80" spans="1:14" ht="16.8" thickTop="1">
      <c r="A80" s="265" t="s">
        <v>985</v>
      </c>
      <c r="B80" s="282" t="s">
        <v>505</v>
      </c>
      <c r="C80" s="235" t="s">
        <v>1223</v>
      </c>
      <c r="D80" s="242"/>
      <c r="E80" s="235"/>
      <c r="F80" s="233"/>
      <c r="G80" s="233"/>
      <c r="H80" s="233"/>
      <c r="I80" s="233"/>
      <c r="J80" s="232"/>
      <c r="K80" s="232"/>
      <c r="L80" s="232"/>
      <c r="M80" s="124"/>
      <c r="N80" s="124"/>
    </row>
    <row r="81" spans="1:14" ht="16.2">
      <c r="A81" s="281"/>
      <c r="B81" s="307" t="s">
        <v>934</v>
      </c>
      <c r="C81" s="222" t="s">
        <v>1224</v>
      </c>
      <c r="D81" s="27"/>
      <c r="E81" s="92"/>
      <c r="F81" s="281"/>
      <c r="G81" s="281"/>
      <c r="H81" s="281"/>
      <c r="I81" s="281"/>
      <c r="J81" s="227"/>
      <c r="K81" s="227"/>
      <c r="L81" s="227"/>
      <c r="M81" s="124"/>
      <c r="N81" s="124"/>
    </row>
    <row r="82" spans="1:14" ht="15.6" customHeight="1" thickBot="1">
      <c r="D82" s="111"/>
      <c r="E82" s="227"/>
      <c r="F82" s="227"/>
      <c r="G82" s="227"/>
      <c r="H82" s="227"/>
      <c r="I82" s="227"/>
      <c r="J82" s="227"/>
      <c r="K82" s="124"/>
      <c r="L82" s="124"/>
      <c r="M82" s="124"/>
      <c r="N82" s="124"/>
    </row>
    <row r="83" spans="1:14" ht="15.6" customHeight="1" thickTop="1">
      <c r="D83" s="285" t="s">
        <v>1225</v>
      </c>
      <c r="E83" s="240"/>
      <c r="F83" s="240"/>
      <c r="G83" s="240"/>
      <c r="H83" s="240"/>
      <c r="I83" s="240"/>
      <c r="J83" s="229"/>
      <c r="K83" s="124"/>
      <c r="L83" s="124"/>
      <c r="M83" s="124"/>
      <c r="N83" s="124"/>
    </row>
    <row r="84" spans="1:14" ht="30">
      <c r="D84" s="535" t="s">
        <v>383</v>
      </c>
      <c r="E84" s="520" t="s">
        <v>385</v>
      </c>
      <c r="F84" s="287" t="s">
        <v>379</v>
      </c>
      <c r="G84" s="287" t="s">
        <v>380</v>
      </c>
      <c r="H84" s="287" t="s">
        <v>381</v>
      </c>
      <c r="I84" s="288" t="s">
        <v>382</v>
      </c>
      <c r="J84" s="229"/>
      <c r="K84" s="124"/>
      <c r="L84" s="124"/>
      <c r="M84" s="124"/>
      <c r="N84" s="124"/>
    </row>
    <row r="85" spans="1:14" ht="15.6" customHeight="1" thickBot="1">
      <c r="D85" s="536"/>
      <c r="E85" s="538"/>
      <c r="F85" s="289">
        <v>2018</v>
      </c>
      <c r="G85" s="289">
        <v>2019</v>
      </c>
      <c r="H85" s="289">
        <v>2019</v>
      </c>
      <c r="I85" s="290" t="s">
        <v>386</v>
      </c>
      <c r="J85" s="229"/>
      <c r="K85" s="125"/>
      <c r="L85" s="124"/>
      <c r="M85" s="124"/>
      <c r="N85" s="124"/>
    </row>
    <row r="86" spans="1:14" ht="15.6" customHeight="1" thickTop="1" thickBot="1">
      <c r="D86" s="294" t="s">
        <v>403</v>
      </c>
      <c r="E86" s="294" t="s">
        <v>41</v>
      </c>
      <c r="F86" s="321" t="s">
        <v>972</v>
      </c>
      <c r="G86" s="417"/>
      <c r="H86" s="458"/>
      <c r="I86" s="458"/>
      <c r="J86" s="229"/>
      <c r="K86" s="125"/>
      <c r="L86" s="124"/>
      <c r="M86" s="124"/>
      <c r="N86" s="124"/>
    </row>
    <row r="87" spans="1:14" ht="15.6" customHeight="1" thickTop="1">
      <c r="D87" s="294" t="s">
        <v>407</v>
      </c>
      <c r="E87" s="294" t="s">
        <v>41</v>
      </c>
      <c r="F87" s="296" t="s">
        <v>972</v>
      </c>
      <c r="G87" s="459"/>
      <c r="H87" s="460"/>
      <c r="I87" s="460"/>
      <c r="J87" s="229"/>
      <c r="K87" s="125"/>
      <c r="L87" s="124"/>
      <c r="M87" s="124"/>
      <c r="N87" s="124"/>
    </row>
    <row r="88" spans="1:14" ht="15.6" customHeight="1">
      <c r="E88" s="229"/>
      <c r="F88" s="229"/>
      <c r="G88" s="229"/>
      <c r="H88" s="229"/>
      <c r="I88" s="229"/>
      <c r="J88" s="222"/>
      <c r="K88" s="125"/>
      <c r="L88" s="124"/>
      <c r="M88" s="124"/>
      <c r="N88" s="124"/>
    </row>
    <row r="89" spans="1:14" s="281" customFormat="1" ht="16.2">
      <c r="B89" s="23"/>
      <c r="C89" s="286" t="s">
        <v>419</v>
      </c>
      <c r="D89" s="144"/>
      <c r="E89" s="144"/>
      <c r="F89" s="144"/>
      <c r="G89" s="145"/>
      <c r="H89" s="144"/>
      <c r="I89" s="145"/>
      <c r="J89" s="30"/>
      <c r="K89" s="30"/>
      <c r="L89" s="143"/>
      <c r="M89" s="143"/>
    </row>
    <row r="90" spans="1:14" s="281" customFormat="1" ht="16.2">
      <c r="B90" s="23"/>
      <c r="C90" s="196" t="s">
        <v>1197</v>
      </c>
      <c r="D90" s="144"/>
      <c r="E90" s="144"/>
      <c r="F90" s="144"/>
      <c r="G90" s="145"/>
      <c r="H90" s="144"/>
      <c r="I90" s="144"/>
      <c r="J90" s="30"/>
      <c r="K90" s="30"/>
      <c r="L90" s="143"/>
      <c r="M90" s="143"/>
    </row>
    <row r="91" spans="1:14" s="281" customFormat="1" ht="16.2">
      <c r="B91" s="23"/>
      <c r="C91" s="306" t="s">
        <v>934</v>
      </c>
      <c r="D91" s="274" t="s">
        <v>259</v>
      </c>
      <c r="E91" s="58"/>
      <c r="F91" s="58"/>
      <c r="G91" s="58"/>
      <c r="H91" s="58"/>
      <c r="I91" s="58"/>
      <c r="J91" s="30"/>
      <c r="K91" s="30"/>
      <c r="L91" s="143"/>
      <c r="M91" s="143"/>
    </row>
    <row r="92" spans="1:14" s="281" customFormat="1" ht="16.2">
      <c r="B92" s="23"/>
      <c r="C92" s="306" t="s">
        <v>934</v>
      </c>
      <c r="D92" s="274" t="s">
        <v>261</v>
      </c>
      <c r="E92" s="58"/>
      <c r="F92" s="58"/>
      <c r="G92" s="58"/>
      <c r="H92" s="58"/>
      <c r="I92" s="58"/>
      <c r="J92" s="30"/>
      <c r="K92" s="30"/>
      <c r="L92" s="143"/>
      <c r="M92" s="143"/>
    </row>
    <row r="93" spans="1:14" s="281" customFormat="1" ht="16.2">
      <c r="B93" s="23"/>
      <c r="D93" s="335" t="s">
        <v>262</v>
      </c>
      <c r="G93" s="58"/>
      <c r="H93" s="58"/>
      <c r="I93" s="58"/>
      <c r="J93" s="30"/>
      <c r="K93" s="30"/>
      <c r="L93" s="143"/>
      <c r="M93" s="143"/>
    </row>
    <row r="94" spans="1:14" s="281" customFormat="1" ht="16.2">
      <c r="B94" s="14"/>
      <c r="C94" s="306" t="s">
        <v>934</v>
      </c>
      <c r="D94" s="274" t="s">
        <v>263</v>
      </c>
      <c r="E94" s="58"/>
      <c r="G94" s="58"/>
      <c r="H94" s="58"/>
      <c r="I94" s="58"/>
      <c r="J94" s="30"/>
      <c r="K94" s="30"/>
      <c r="L94" s="143"/>
      <c r="M94" s="143"/>
    </row>
    <row r="95" spans="1:14" s="281" customFormat="1" ht="16.2">
      <c r="B95" s="14"/>
      <c r="C95" s="133"/>
      <c r="D95" s="335" t="s">
        <v>262</v>
      </c>
      <c r="E95" s="58"/>
      <c r="G95" s="58"/>
      <c r="H95" s="58"/>
      <c r="I95" s="58"/>
      <c r="J95" s="30"/>
      <c r="K95" s="30"/>
      <c r="L95" s="143"/>
      <c r="M95" s="143"/>
    </row>
    <row r="96" spans="1:14" s="281" customFormat="1" ht="16.2">
      <c r="B96" s="37"/>
      <c r="C96" s="50" t="s">
        <v>1177</v>
      </c>
      <c r="D96" s="50"/>
      <c r="E96" s="227"/>
      <c r="F96" s="227"/>
      <c r="G96" s="222"/>
      <c r="H96" s="227"/>
      <c r="I96" s="227"/>
      <c r="J96" s="30"/>
      <c r="K96" s="505"/>
      <c r="L96" s="506"/>
      <c r="M96" s="143"/>
    </row>
    <row r="97" spans="1:14" s="281" customFormat="1" ht="16.2">
      <c r="B97" s="98"/>
      <c r="C97" s="144"/>
      <c r="D97" s="144"/>
      <c r="E97" s="227"/>
      <c r="F97" s="144"/>
      <c r="G97" s="146"/>
      <c r="H97" s="144"/>
      <c r="I97" s="144"/>
      <c r="J97" s="30"/>
      <c r="K97" s="30"/>
      <c r="L97" s="143"/>
      <c r="M97" s="143"/>
    </row>
    <row r="98" spans="1:14" s="281" customFormat="1" ht="16.2">
      <c r="B98" s="37"/>
      <c r="C98" s="286" t="s">
        <v>397</v>
      </c>
      <c r="D98" s="237"/>
      <c r="E98" s="237"/>
      <c r="F98" s="237"/>
      <c r="G98" s="237"/>
      <c r="H98" s="237"/>
      <c r="I98" s="237"/>
      <c r="J98" s="246"/>
      <c r="K98" s="246"/>
      <c r="L98" s="143"/>
      <c r="M98" s="143"/>
    </row>
    <row r="99" spans="1:14" s="281" customFormat="1" ht="33" customHeight="1">
      <c r="B99" s="37"/>
      <c r="C99" s="438" t="s">
        <v>934</v>
      </c>
      <c r="D99" s="504" t="s">
        <v>1433</v>
      </c>
      <c r="E99" s="504"/>
      <c r="F99" s="504"/>
      <c r="G99" s="504"/>
      <c r="H99" s="504"/>
      <c r="I99" s="504"/>
      <c r="J99" s="246"/>
      <c r="K99" s="246"/>
      <c r="L99" s="143"/>
      <c r="M99" s="143"/>
    </row>
    <row r="100" spans="1:14" s="281" customFormat="1" ht="16.2">
      <c r="B100" s="37"/>
      <c r="D100" s="237" t="s">
        <v>1159</v>
      </c>
      <c r="E100" s="236"/>
      <c r="F100" s="236"/>
      <c r="G100" s="239"/>
      <c r="H100" s="236"/>
      <c r="I100" s="236"/>
      <c r="J100" s="246"/>
      <c r="K100" s="246"/>
      <c r="L100" s="143"/>
      <c r="M100" s="143"/>
    </row>
    <row r="101" spans="1:14" s="281" customFormat="1" ht="16.2">
      <c r="B101" s="37"/>
      <c r="D101" s="528" t="s">
        <v>40</v>
      </c>
      <c r="E101" s="529"/>
      <c r="F101" s="529"/>
      <c r="G101" s="529"/>
      <c r="H101" s="529"/>
      <c r="I101" s="530"/>
      <c r="J101" s="246"/>
      <c r="K101" s="246"/>
      <c r="L101" s="143"/>
      <c r="M101" s="143"/>
    </row>
    <row r="102" spans="1:14" s="281" customFormat="1" ht="16.2">
      <c r="D102" s="531"/>
      <c r="E102" s="532"/>
      <c r="F102" s="532"/>
      <c r="G102" s="532"/>
      <c r="H102" s="532"/>
      <c r="I102" s="533"/>
      <c r="J102" s="246"/>
      <c r="K102" s="246"/>
      <c r="L102" s="143"/>
      <c r="M102" s="143"/>
    </row>
    <row r="103" spans="1:14" s="281" customFormat="1" ht="16.2">
      <c r="B103" s="17"/>
      <c r="C103" s="144"/>
      <c r="D103" s="144"/>
      <c r="E103" s="144"/>
      <c r="F103" s="144"/>
      <c r="G103" s="144"/>
      <c r="H103" s="144"/>
      <c r="I103" s="144"/>
      <c r="J103" s="30"/>
      <c r="K103" s="30"/>
      <c r="L103" s="143"/>
      <c r="M103" s="143"/>
    </row>
    <row r="104" spans="1:14" s="281" customFormat="1" ht="16.2">
      <c r="A104" s="222"/>
      <c r="B104" s="227"/>
      <c r="C104" s="264" t="s">
        <v>35</v>
      </c>
      <c r="D104" s="222"/>
      <c r="E104" s="222"/>
      <c r="F104" s="222"/>
      <c r="G104" s="222"/>
      <c r="I104" s="227"/>
      <c r="J104" s="227"/>
      <c r="K104" s="227"/>
      <c r="L104" s="227"/>
    </row>
    <row r="105" spans="1:14" s="281" customFormat="1" ht="16.2">
      <c r="A105" s="222"/>
      <c r="B105" s="227"/>
      <c r="C105" s="498" t="s">
        <v>40</v>
      </c>
      <c r="D105" s="499"/>
      <c r="E105" s="499"/>
      <c r="F105" s="499"/>
      <c r="G105" s="499"/>
      <c r="H105" s="499"/>
      <c r="I105" s="499"/>
      <c r="J105" s="499"/>
      <c r="K105" s="499"/>
      <c r="L105" s="500"/>
    </row>
    <row r="106" spans="1:14" s="281" customFormat="1" ht="16.2">
      <c r="A106" s="222"/>
      <c r="B106" s="227"/>
      <c r="C106" s="501"/>
      <c r="D106" s="502"/>
      <c r="E106" s="502"/>
      <c r="F106" s="502"/>
      <c r="G106" s="502"/>
      <c r="H106" s="502"/>
      <c r="I106" s="502"/>
      <c r="J106" s="502"/>
      <c r="K106" s="502"/>
      <c r="L106" s="503"/>
    </row>
    <row r="107" spans="1:14" s="129" customFormat="1" ht="16.8" thickBot="1">
      <c r="C107" s="281"/>
      <c r="D107" s="90"/>
      <c r="E107" s="222"/>
      <c r="F107" s="227"/>
      <c r="G107" s="227"/>
      <c r="H107" s="227"/>
      <c r="I107" s="227"/>
      <c r="J107" s="227"/>
      <c r="K107" s="127"/>
      <c r="L107" s="127"/>
      <c r="M107" s="127"/>
      <c r="N107" s="127"/>
    </row>
    <row r="108" spans="1:14" ht="16.8" thickTop="1">
      <c r="A108" s="265" t="s">
        <v>985</v>
      </c>
      <c r="B108" s="282" t="s">
        <v>513</v>
      </c>
      <c r="C108" s="235" t="s">
        <v>943</v>
      </c>
      <c r="D108" s="242"/>
      <c r="E108" s="235"/>
      <c r="F108" s="233"/>
      <c r="G108" s="233"/>
      <c r="H108" s="233"/>
      <c r="I108" s="233"/>
      <c r="J108" s="232"/>
      <c r="K108" s="232"/>
      <c r="L108" s="232"/>
      <c r="M108" s="124"/>
      <c r="N108" s="124"/>
    </row>
    <row r="109" spans="1:14" ht="16.2">
      <c r="A109" s="281"/>
      <c r="B109" s="307" t="s">
        <v>934</v>
      </c>
      <c r="C109" s="222" t="s">
        <v>942</v>
      </c>
      <c r="D109" s="27"/>
      <c r="E109" s="92"/>
      <c r="F109" s="281"/>
      <c r="G109" s="281"/>
      <c r="H109" s="281"/>
      <c r="I109" s="281"/>
      <c r="J109" s="227"/>
      <c r="K109" s="227"/>
      <c r="L109" s="227"/>
      <c r="M109" s="124"/>
      <c r="N109" s="124"/>
    </row>
    <row r="110" spans="1:14" ht="15.6" customHeight="1" thickBot="1">
      <c r="D110" s="111"/>
      <c r="E110" s="227"/>
      <c r="F110" s="227"/>
      <c r="G110" s="227"/>
      <c r="H110" s="227"/>
      <c r="I110" s="227"/>
      <c r="J110" s="227"/>
      <c r="K110" s="124"/>
      <c r="L110" s="124"/>
      <c r="M110" s="124"/>
      <c r="N110" s="124"/>
    </row>
    <row r="111" spans="1:14" ht="15.6" customHeight="1" thickTop="1">
      <c r="D111" s="285" t="s">
        <v>514</v>
      </c>
      <c r="E111" s="240"/>
      <c r="F111" s="240"/>
      <c r="G111" s="240"/>
      <c r="H111" s="240"/>
      <c r="I111" s="240"/>
      <c r="J111" s="229"/>
      <c r="K111" s="124"/>
      <c r="L111" s="124"/>
      <c r="M111" s="124"/>
      <c r="N111" s="124"/>
    </row>
    <row r="112" spans="1:14" ht="30">
      <c r="D112" s="535" t="s">
        <v>383</v>
      </c>
      <c r="E112" s="520" t="s">
        <v>385</v>
      </c>
      <c r="F112" s="287" t="s">
        <v>379</v>
      </c>
      <c r="G112" s="287" t="s">
        <v>380</v>
      </c>
      <c r="H112" s="287" t="s">
        <v>381</v>
      </c>
      <c r="I112" s="288" t="s">
        <v>382</v>
      </c>
      <c r="J112" s="229"/>
      <c r="K112" s="124"/>
      <c r="L112" s="124"/>
      <c r="M112" s="124"/>
      <c r="N112" s="124"/>
    </row>
    <row r="113" spans="2:14" ht="15.6" customHeight="1" thickBot="1">
      <c r="D113" s="536"/>
      <c r="E113" s="538"/>
      <c r="F113" s="289">
        <v>2018</v>
      </c>
      <c r="G113" s="289">
        <v>2019</v>
      </c>
      <c r="H113" s="289">
        <v>2019</v>
      </c>
      <c r="I113" s="290" t="s">
        <v>386</v>
      </c>
      <c r="J113" s="229"/>
      <c r="K113" s="124"/>
      <c r="L113" s="124"/>
      <c r="M113" s="124"/>
      <c r="N113" s="124"/>
    </row>
    <row r="114" spans="2:14" ht="15.6" customHeight="1" thickTop="1" thickBot="1">
      <c r="D114" s="294" t="s">
        <v>403</v>
      </c>
      <c r="E114" s="294" t="s">
        <v>41</v>
      </c>
      <c r="F114" s="296" t="s">
        <v>972</v>
      </c>
      <c r="G114" s="417"/>
      <c r="H114" s="458"/>
      <c r="I114" s="458"/>
      <c r="J114" s="229"/>
      <c r="K114" s="124"/>
      <c r="L114" s="124"/>
      <c r="M114" s="124"/>
      <c r="N114" s="124"/>
    </row>
    <row r="115" spans="2:14" ht="15.6" customHeight="1" thickTop="1">
      <c r="D115" s="294" t="s">
        <v>407</v>
      </c>
      <c r="E115" s="294" t="s">
        <v>41</v>
      </c>
      <c r="F115" s="296" t="s">
        <v>972</v>
      </c>
      <c r="G115" s="459"/>
      <c r="H115" s="460"/>
      <c r="I115" s="460"/>
      <c r="J115" s="229"/>
      <c r="K115" s="124"/>
      <c r="L115" s="124"/>
      <c r="M115" s="124"/>
      <c r="N115" s="124"/>
    </row>
    <row r="116" spans="2:14" ht="15.6" customHeight="1">
      <c r="D116" s="124"/>
      <c r="E116" s="227"/>
      <c r="F116" s="52"/>
      <c r="G116" s="227"/>
      <c r="H116" s="227"/>
      <c r="I116" s="227"/>
      <c r="J116" s="143"/>
      <c r="K116" s="124"/>
      <c r="L116" s="124"/>
      <c r="M116" s="124"/>
      <c r="N116" s="124"/>
    </row>
    <row r="117" spans="2:14" s="281" customFormat="1" ht="16.2">
      <c r="B117" s="23"/>
      <c r="C117" s="286" t="s">
        <v>419</v>
      </c>
      <c r="D117" s="144"/>
      <c r="E117" s="144"/>
      <c r="F117" s="144"/>
      <c r="G117" s="145"/>
      <c r="H117" s="144"/>
      <c r="I117" s="145"/>
      <c r="J117" s="30"/>
      <c r="K117" s="30"/>
      <c r="L117" s="143"/>
      <c r="M117" s="143"/>
    </row>
    <row r="118" spans="2:14" s="281" customFormat="1" ht="16.2">
      <c r="B118" s="23"/>
      <c r="C118" s="196" t="s">
        <v>1197</v>
      </c>
      <c r="D118" s="144"/>
      <c r="E118" s="144"/>
      <c r="F118" s="144"/>
      <c r="G118" s="145"/>
      <c r="H118" s="144"/>
      <c r="I118" s="144"/>
      <c r="J118" s="30"/>
      <c r="K118" s="30"/>
      <c r="L118" s="143"/>
      <c r="M118" s="143"/>
    </row>
    <row r="119" spans="2:14" s="281" customFormat="1" ht="16.2">
      <c r="B119" s="23"/>
      <c r="C119" s="306" t="s">
        <v>934</v>
      </c>
      <c r="D119" s="274" t="s">
        <v>259</v>
      </c>
      <c r="E119" s="58"/>
      <c r="F119" s="58"/>
      <c r="G119" s="58"/>
      <c r="H119" s="58"/>
      <c r="I119" s="58"/>
      <c r="J119" s="30"/>
      <c r="K119" s="30"/>
      <c r="L119" s="143"/>
      <c r="M119" s="143"/>
    </row>
    <row r="120" spans="2:14" s="281" customFormat="1" ht="16.2">
      <c r="B120" s="23"/>
      <c r="C120" s="306" t="s">
        <v>934</v>
      </c>
      <c r="D120" s="274" t="s">
        <v>261</v>
      </c>
      <c r="E120" s="58"/>
      <c r="F120" s="58"/>
      <c r="G120" s="58"/>
      <c r="H120" s="58"/>
      <c r="I120" s="58"/>
      <c r="J120" s="30"/>
      <c r="K120" s="30"/>
      <c r="L120" s="143"/>
      <c r="M120" s="143"/>
    </row>
    <row r="121" spans="2:14" s="281" customFormat="1" ht="16.2">
      <c r="B121" s="23"/>
      <c r="D121" s="335" t="s">
        <v>262</v>
      </c>
      <c r="G121" s="58"/>
      <c r="H121" s="58"/>
      <c r="I121" s="58"/>
      <c r="J121" s="30"/>
      <c r="K121" s="30"/>
      <c r="L121" s="143"/>
      <c r="M121" s="143"/>
    </row>
    <row r="122" spans="2:14" s="281" customFormat="1" ht="16.2">
      <c r="B122" s="14"/>
      <c r="C122" s="306" t="s">
        <v>934</v>
      </c>
      <c r="D122" s="274" t="s">
        <v>263</v>
      </c>
      <c r="E122" s="58"/>
      <c r="G122" s="58"/>
      <c r="H122" s="58"/>
      <c r="I122" s="58"/>
      <c r="J122" s="30"/>
      <c r="K122" s="30"/>
      <c r="L122" s="143"/>
      <c r="M122" s="143"/>
    </row>
    <row r="123" spans="2:14" s="281" customFormat="1" ht="16.2">
      <c r="B123" s="14"/>
      <c r="C123" s="133"/>
      <c r="D123" s="335" t="s">
        <v>262</v>
      </c>
      <c r="E123" s="58"/>
      <c r="G123" s="58"/>
      <c r="H123" s="58"/>
      <c r="I123" s="58"/>
      <c r="J123" s="30"/>
      <c r="K123" s="30"/>
      <c r="L123" s="143"/>
      <c r="M123" s="143"/>
    </row>
    <row r="124" spans="2:14" s="281" customFormat="1" ht="16.2">
      <c r="B124" s="37"/>
      <c r="C124" s="50" t="s">
        <v>1177</v>
      </c>
      <c r="D124" s="50"/>
      <c r="E124" s="227"/>
      <c r="F124" s="227"/>
      <c r="G124" s="222"/>
      <c r="H124" s="227"/>
      <c r="I124" s="227"/>
      <c r="J124" s="30"/>
      <c r="K124" s="505"/>
      <c r="L124" s="506"/>
      <c r="M124" s="143"/>
    </row>
    <row r="125" spans="2:14" s="281" customFormat="1" ht="16.2">
      <c r="B125" s="98"/>
      <c r="C125" s="144"/>
      <c r="D125" s="144"/>
      <c r="E125" s="227"/>
      <c r="F125" s="144"/>
      <c r="G125" s="146"/>
      <c r="H125" s="144"/>
      <c r="I125" s="144"/>
      <c r="J125" s="30"/>
      <c r="K125" s="30"/>
      <c r="L125" s="143"/>
      <c r="M125" s="143"/>
    </row>
    <row r="126" spans="2:14" s="281" customFormat="1" ht="16.2">
      <c r="B126" s="37"/>
      <c r="C126" s="286" t="s">
        <v>397</v>
      </c>
      <c r="D126" s="237"/>
      <c r="E126" s="237"/>
      <c r="F126" s="237"/>
      <c r="G126" s="237"/>
      <c r="H126" s="237"/>
      <c r="I126" s="237"/>
      <c r="J126" s="246"/>
      <c r="K126" s="246"/>
      <c r="L126" s="143"/>
      <c r="M126" s="143"/>
    </row>
    <row r="127" spans="2:14" s="281" customFormat="1" ht="33" customHeight="1">
      <c r="B127" s="37"/>
      <c r="C127" s="438" t="s">
        <v>934</v>
      </c>
      <c r="D127" s="504" t="s">
        <v>1433</v>
      </c>
      <c r="E127" s="504"/>
      <c r="F127" s="504"/>
      <c r="G127" s="504"/>
      <c r="H127" s="504"/>
      <c r="I127" s="504"/>
      <c r="J127" s="246"/>
      <c r="K127" s="246"/>
      <c r="L127" s="143"/>
      <c r="M127" s="143"/>
    </row>
    <row r="128" spans="2:14" s="281" customFormat="1" ht="16.2">
      <c r="B128" s="37"/>
      <c r="D128" s="237" t="s">
        <v>1159</v>
      </c>
      <c r="E128" s="236"/>
      <c r="F128" s="236"/>
      <c r="G128" s="239"/>
      <c r="H128" s="236"/>
      <c r="I128" s="236"/>
      <c r="J128" s="246"/>
      <c r="K128" s="246"/>
      <c r="L128" s="143"/>
      <c r="M128" s="143"/>
    </row>
    <row r="129" spans="1:13" s="281" customFormat="1" ht="16.2">
      <c r="B129" s="37"/>
      <c r="D129" s="528" t="s">
        <v>40</v>
      </c>
      <c r="E129" s="529"/>
      <c r="F129" s="529"/>
      <c r="G129" s="529"/>
      <c r="H129" s="529"/>
      <c r="I129" s="530"/>
      <c r="J129" s="246"/>
      <c r="K129" s="246"/>
      <c r="L129" s="143"/>
      <c r="M129" s="143"/>
    </row>
    <row r="130" spans="1:13" s="281" customFormat="1" ht="16.2">
      <c r="D130" s="531"/>
      <c r="E130" s="532"/>
      <c r="F130" s="532"/>
      <c r="G130" s="532"/>
      <c r="H130" s="532"/>
      <c r="I130" s="533"/>
      <c r="J130" s="246"/>
      <c r="K130" s="246"/>
      <c r="L130" s="143"/>
      <c r="M130" s="143"/>
    </row>
    <row r="131" spans="1:13" s="281" customFormat="1" ht="16.2">
      <c r="B131" s="17"/>
      <c r="C131" s="144"/>
      <c r="D131" s="144"/>
      <c r="E131" s="144"/>
      <c r="F131" s="144"/>
      <c r="G131" s="144"/>
      <c r="H131" s="144"/>
      <c r="I131" s="144"/>
      <c r="J131" s="30"/>
      <c r="K131" s="30"/>
      <c r="L131" s="143"/>
      <c r="M131" s="143"/>
    </row>
    <row r="132" spans="1:13" s="281" customFormat="1" ht="16.2">
      <c r="A132" s="222"/>
      <c r="B132" s="227"/>
      <c r="C132" s="264" t="s">
        <v>35</v>
      </c>
      <c r="D132" s="222"/>
      <c r="E132" s="222"/>
      <c r="F132" s="222"/>
      <c r="G132" s="222"/>
      <c r="I132" s="227"/>
      <c r="J132" s="227"/>
      <c r="K132" s="227"/>
      <c r="L132" s="227"/>
    </row>
    <row r="133" spans="1:13" s="281" customFormat="1" ht="16.2">
      <c r="A133" s="222"/>
      <c r="B133" s="227"/>
      <c r="C133" s="498" t="s">
        <v>40</v>
      </c>
      <c r="D133" s="499"/>
      <c r="E133" s="499"/>
      <c r="F133" s="499"/>
      <c r="G133" s="499"/>
      <c r="H133" s="499"/>
      <c r="I133" s="499"/>
      <c r="J133" s="499"/>
      <c r="K133" s="499"/>
      <c r="L133" s="500"/>
    </row>
    <row r="134" spans="1:13" s="281" customFormat="1" ht="16.2">
      <c r="A134" s="222"/>
      <c r="B134" s="227"/>
      <c r="C134" s="501"/>
      <c r="D134" s="502"/>
      <c r="E134" s="502"/>
      <c r="F134" s="502"/>
      <c r="G134" s="502"/>
      <c r="H134" s="502"/>
      <c r="I134" s="502"/>
      <c r="J134" s="502"/>
      <c r="K134" s="502"/>
      <c r="L134" s="503"/>
    </row>
    <row r="135" spans="1:13" ht="15" customHeight="1"/>
  </sheetData>
  <sheetProtection sheet="1" insertRows="0" insertHyperlinks="0"/>
  <mergeCells count="28">
    <mergeCell ref="D129:I130"/>
    <mergeCell ref="C133:L134"/>
    <mergeCell ref="D36:I37"/>
    <mergeCell ref="C40:L41"/>
    <mergeCell ref="K96:L96"/>
    <mergeCell ref="K124:L124"/>
    <mergeCell ref="E112:E113"/>
    <mergeCell ref="D112:D113"/>
    <mergeCell ref="C105:L106"/>
    <mergeCell ref="D99:I99"/>
    <mergeCell ref="D127:I127"/>
    <mergeCell ref="D71:I71"/>
    <mergeCell ref="K31:L31"/>
    <mergeCell ref="K68:L68"/>
    <mergeCell ref="C77:L78"/>
    <mergeCell ref="D73:I74"/>
    <mergeCell ref="D101:I102"/>
    <mergeCell ref="E56:E57"/>
    <mergeCell ref="E84:E85"/>
    <mergeCell ref="D84:D85"/>
    <mergeCell ref="D56:D57"/>
    <mergeCell ref="D34:I34"/>
    <mergeCell ref="D10:D11"/>
    <mergeCell ref="D19:D20"/>
    <mergeCell ref="E10:E11"/>
    <mergeCell ref="E19:E20"/>
    <mergeCell ref="D47:D48"/>
    <mergeCell ref="E47:E48"/>
  </mergeCells>
  <conditionalFormatting sqref="K12:K22">
    <cfRule type="expression" dxfId="736" priority="1988" stopIfTrue="1">
      <formula>AND(NE(#REF!,"#"),IFERROR(VLOOKUP($I12,INDIRECT("VariableTypes!$A$2:$D"),4,FALSE),FALSE))</formula>
    </cfRule>
  </conditionalFormatting>
  <conditionalFormatting sqref="E17:G17 F23:I23 F44:I45 F110:I110 F116:I116 F42:I42 F79:I79 F82:I82 F107:I107">
    <cfRule type="expression" dxfId="735" priority="2060" stopIfTrue="1">
      <formula>AND(NE(#REF!,"#"),NE(E17,""),NE(COUNTA($D17:D17),0))</formula>
    </cfRule>
  </conditionalFormatting>
  <conditionalFormatting sqref="E44">
    <cfRule type="expression" dxfId="734" priority="2065" stopIfTrue="1">
      <formula>AND(NE(#REF!,"#"),NE(E44,""),NE(COUNTA($D44:F44),0))</formula>
    </cfRule>
  </conditionalFormatting>
  <conditionalFormatting sqref="K113:K116 K84:K88">
    <cfRule type="expression" dxfId="733" priority="2125" stopIfTrue="1">
      <formula>AND(NE(#REF!,"#"),IFERROR(VLOOKUP($H83,INDIRECT("VariableTypes!$A$2:$D"),4,FALSE),FALSE))</formula>
    </cfRule>
  </conditionalFormatting>
  <conditionalFormatting sqref="K112">
    <cfRule type="expression" dxfId="732" priority="2130" stopIfTrue="1">
      <formula>AND(NE(#REF!,"#"),IFERROR(VLOOKUP($H111,INDIRECT("VariableTypes!$A$2:$D"),4,FALSE),FALSE))</formula>
    </cfRule>
  </conditionalFormatting>
  <conditionalFormatting sqref="J88">
    <cfRule type="expression" dxfId="731" priority="2142" stopIfTrue="1">
      <formula>AND(NE(#REF!,"#"),COUNTBLANK(#REF!)&lt;5,ISBLANK(#REF!))</formula>
    </cfRule>
  </conditionalFormatting>
  <conditionalFormatting sqref="F43:I43">
    <cfRule type="expression" dxfId="730" priority="528" stopIfTrue="1">
      <formula>AND(NE(#REF!,"#"),NE(F43,""),NE(COUNTA($A43:E43),0))</formula>
    </cfRule>
  </conditionalFormatting>
  <conditionalFormatting sqref="J23 J116 J110 J42:J45 K43:L43 J79 J82 J107">
    <cfRule type="expression" dxfId="729" priority="8479" stopIfTrue="1">
      <formula>AND(NE(#REF!,"#"),NE($J23,""),OR(COUNTBLANK($E23:$I23)=5,NE($D23,""),IFERROR(VLOOKUP($J23,INDIRECT("VariableTypes!A2:A"),1,FALSE),TRUE)))</formula>
    </cfRule>
  </conditionalFormatting>
  <conditionalFormatting sqref="K23 K88 K110 K116 K42 K44:K45 K79 K82 K107">
    <cfRule type="expression" dxfId="728" priority="8491" stopIfTrue="1">
      <formula>AND(NE(#REF!,"#"),NE(#REF!,""),NOT(IFERROR(VLOOKUP($J23,INDIRECT("VariableTypes!$A$2:$D"),4,FALSE),FALSE)))</formula>
    </cfRule>
  </conditionalFormatting>
  <conditionalFormatting sqref="J23 J116 J110 J42:J45 K43:L43 J79 J82 J107">
    <cfRule type="expression" dxfId="727" priority="8510" stopIfTrue="1">
      <formula>AND(NE(#REF!,"#"),COUNTBLANK($E23:$I23)&lt;5,ISBLANK($D23))</formula>
    </cfRule>
  </conditionalFormatting>
  <conditionalFormatting sqref="K23 K42 K44">
    <cfRule type="expression" dxfId="726" priority="8522" stopIfTrue="1">
      <formula>AND(NE(#REF!,"#"),IFERROR(VLOOKUP($J23,INDIRECT("VariableTypes!$A$2:$D"),4,FALSE),FALSE))</formula>
    </cfRule>
  </conditionalFormatting>
  <conditionalFormatting sqref="K12:K22 K83:K87 K111:K115">
    <cfRule type="expression" dxfId="725" priority="8541" stopIfTrue="1">
      <formula>AND(NE(#REF!,"#"),NE(#REF!,""),NOT(IFERROR(VLOOKUP($I12,INDIRECT("VariableTypes!$A$2:$D"),4,FALSE),FALSE)))</formula>
    </cfRule>
  </conditionalFormatting>
  <conditionalFormatting sqref="K45 K110:K111 K82">
    <cfRule type="expression" dxfId="724" priority="8579" stopIfTrue="1">
      <formula>AND(NE(#REF!,"#"),IFERROR(VLOOKUP($I44,INDIRECT("VariableTypes!$A$2:$D"),4,FALSE),FALSE))</formula>
    </cfRule>
  </conditionalFormatting>
  <conditionalFormatting sqref="J88">
    <cfRule type="expression" dxfId="723" priority="8647" stopIfTrue="1">
      <formula>AND(NE(#REF!,"#"),NE($J88,""),OR(COUNTBLANK(#REF!)=5,NE(#REF!,""),IFERROR(VLOOKUP($J88,INDIRECT("VariableTypes!A2:A"),1,FALSE),TRUE)))</formula>
    </cfRule>
  </conditionalFormatting>
  <conditionalFormatting sqref="I43">
    <cfRule type="expression" dxfId="722" priority="8748" stopIfTrue="1">
      <formula>AND(NE(#REF!,"#"),COUNTBLANK($E43:$H43)&lt;5,ISBLANK($A43))</formula>
    </cfRule>
  </conditionalFormatting>
  <conditionalFormatting sqref="I43">
    <cfRule type="expression" dxfId="721" priority="8749" stopIfTrue="1">
      <formula>AND(NE(#REF!,"#"),NE($I43,""),OR(COUNTBLANK($E43:$H43)=5,NE($A43,""),IFERROR(VLOOKUP($I43,INDIRECT("VariableTypes!A2:A"),1,FALSE),TRUE)))</formula>
    </cfRule>
  </conditionalFormatting>
  <conditionalFormatting sqref="F20:G20">
    <cfRule type="expression" dxfId="720" priority="503" stopIfTrue="1">
      <formula>AND(NE(#REF!,"#"),NE(F20,""),NE(COUNTA($E20:F20),0))</formula>
    </cfRule>
  </conditionalFormatting>
  <conditionalFormatting sqref="E19">
    <cfRule type="expression" dxfId="719" priority="504" stopIfTrue="1">
      <formula>AND(NE(#REF!,"#"),NE(E19,""),NE(COUNTA($E20:E20),0))</formula>
    </cfRule>
  </conditionalFormatting>
  <conditionalFormatting sqref="D18 D55 D46 D83 D111">
    <cfRule type="expression" dxfId="718" priority="482" stopIfTrue="1">
      <formula>AND(NE(#REF!,"#"),NE(D18,""),NE(COUNTA(D18:$XFD18),0))</formula>
    </cfRule>
  </conditionalFormatting>
  <conditionalFormatting sqref="F18:G18">
    <cfRule type="expression" dxfId="717" priority="483" stopIfTrue="1">
      <formula>AND(NE(#REF!,"#"),NE(F18,""),NE(COUNTA($F18:F18),0))</formula>
    </cfRule>
  </conditionalFormatting>
  <conditionalFormatting sqref="J35:K35">
    <cfRule type="expression" dxfId="716" priority="255" stopIfTrue="1">
      <formula>AND(NE(#REF!,"#"),OR(IFERROR(VLOOKUP($I35,INDIRECT("VariableTypes!$A$2:$E"),5,FALSE),FALSE),AND(NE($D35,""),NE(#REF!,""))))</formula>
    </cfRule>
  </conditionalFormatting>
  <conditionalFormatting sqref="K48:K59">
    <cfRule type="expression" dxfId="715" priority="432" stopIfTrue="1">
      <formula>AND(NE(#REF!,"#"),IFERROR(VLOOKUP($I48,INDIRECT("VariableTypes!$A$2:$D"),4,FALSE),FALSE))</formula>
    </cfRule>
  </conditionalFormatting>
  <conditionalFormatting sqref="I54">
    <cfRule type="expression" dxfId="714" priority="433" stopIfTrue="1">
      <formula>AND(NE(#REF!,"#"),NE($I54,""),OR(COUNTBLANK($D54:$H54)=5,NE(#REF!,""),IFERROR(VLOOKUP($I54,INDIRECT("VariableTypes!A2:A"),1,FALSE),TRUE)))</formula>
    </cfRule>
  </conditionalFormatting>
  <conditionalFormatting sqref="E54:H54 F60:I60">
    <cfRule type="expression" dxfId="713" priority="434" stopIfTrue="1">
      <formula>AND(NE(#REF!,"#"),NE(E54,""),NE(COUNTA($D54:D54),0))</formula>
    </cfRule>
  </conditionalFormatting>
  <conditionalFormatting sqref="J47 J60">
    <cfRule type="expression" dxfId="712" priority="435" stopIfTrue="1">
      <formula>AND(NE(#REF!,"#"),NE($J47,""),OR(COUNTBLANK($E47:$I47)=5,NE($D47,""),IFERROR(VLOOKUP($J47,INDIRECT("VariableTypes!A2:A"),1,FALSE),TRUE)))</formula>
    </cfRule>
  </conditionalFormatting>
  <conditionalFormatting sqref="K60 K46:K47">
    <cfRule type="expression" dxfId="711" priority="436" stopIfTrue="1">
      <formula>AND(NE(#REF!,"#"),NE(#REF!,""),NOT(IFERROR(VLOOKUP($J46,INDIRECT("VariableTypes!$A$2:$D"),4,FALSE),FALSE)))</formula>
    </cfRule>
  </conditionalFormatting>
  <conditionalFormatting sqref="J47 J60">
    <cfRule type="expression" dxfId="710" priority="437" stopIfTrue="1">
      <formula>AND(NE(#REF!,"#"),COUNTBLANK($E47:$I47)&lt;5,ISBLANK($D47))</formula>
    </cfRule>
  </conditionalFormatting>
  <conditionalFormatting sqref="K60 K46:K47">
    <cfRule type="expression" dxfId="709" priority="438" stopIfTrue="1">
      <formula>AND(NE(#REF!,"#"),IFERROR(VLOOKUP($J46,INDIRECT("VariableTypes!$A$2:$D"),4,FALSE),FALSE))</formula>
    </cfRule>
  </conditionalFormatting>
  <conditionalFormatting sqref="J46">
    <cfRule type="expression" dxfId="708" priority="439" stopIfTrue="1">
      <formula>AND(NE(#REF!,"#"),NE($J46,""),OR(COUNTBLANK($E46:$I46)=5,NE(#REF!,""),IFERROR(VLOOKUP($J46,INDIRECT("VariableTypes!A2:A"),1,FALSE),TRUE)))</formula>
    </cfRule>
  </conditionalFormatting>
  <conditionalFormatting sqref="J46">
    <cfRule type="expression" dxfId="707" priority="440" stopIfTrue="1">
      <formula>AND(NE(#REF!,"#"),COUNTBLANK($E46:$I46)&lt;5,ISBLANK(#REF!))</formula>
    </cfRule>
  </conditionalFormatting>
  <conditionalFormatting sqref="K48:K59">
    <cfRule type="expression" dxfId="706" priority="441" stopIfTrue="1">
      <formula>AND(NE(#REF!,"#"),NE(#REF!,""),NOT(IFERROR(VLOOKUP($I48,INDIRECT("VariableTypes!$A$2:$D"),4,FALSE),FALSE)))</formula>
    </cfRule>
  </conditionalFormatting>
  <conditionalFormatting sqref="I54">
    <cfRule type="expression" dxfId="705" priority="442" stopIfTrue="1">
      <formula>AND(NE(#REF!,"#"),COUNTBLANK($D54:$H54)&lt;5,ISBLANK(#REF!))</formula>
    </cfRule>
  </conditionalFormatting>
  <conditionalFormatting sqref="F48:H48">
    <cfRule type="expression" dxfId="704" priority="430" stopIfTrue="1">
      <formula>AND(NE(#REF!,"#"),NE(F48,""),NE(COUNTA($E48:F48),0))</formula>
    </cfRule>
  </conditionalFormatting>
  <conditionalFormatting sqref="E47">
    <cfRule type="expression" dxfId="703" priority="431" stopIfTrue="1">
      <formula>AND(NE(#REF!,"#"),NE(E47,""),NE(COUNTA($E48:E48),0))</formula>
    </cfRule>
  </conditionalFormatting>
  <conditionalFormatting sqref="F57:H57">
    <cfRule type="expression" dxfId="702" priority="428" stopIfTrue="1">
      <formula>AND(NE(#REF!,"#"),NE(F57,""),NE(COUNTA($E57:F57),0))</formula>
    </cfRule>
  </conditionalFormatting>
  <conditionalFormatting sqref="E56">
    <cfRule type="expression" dxfId="701" priority="429" stopIfTrue="1">
      <formula>AND(NE(#REF!,"#"),NE(E56,""),NE(COUNTA($E57:E57),0))</formula>
    </cfRule>
  </conditionalFormatting>
  <conditionalFormatting sqref="F55:I55">
    <cfRule type="expression" dxfId="700" priority="427" stopIfTrue="1">
      <formula>AND(NE(#REF!,"#"),NE(F55,""),NE(COUNTA($F55:F55),0))</formula>
    </cfRule>
  </conditionalFormatting>
  <conditionalFormatting sqref="F46:I46">
    <cfRule type="expression" dxfId="699" priority="425" stopIfTrue="1">
      <formula>AND(NE(#REF!,"#"),NE(F46,""),NE(COUNTA($F46:F46),0))</formula>
    </cfRule>
  </conditionalFormatting>
  <conditionalFormatting sqref="D29">
    <cfRule type="expression" dxfId="698" priority="248" stopIfTrue="1">
      <formula>AND(NE(#REF!,"#"),NE(D29,""),NE(COUNTA(#REF!),0))</formula>
    </cfRule>
  </conditionalFormatting>
  <conditionalFormatting sqref="K79 K83">
    <cfRule type="expression" dxfId="697" priority="11084" stopIfTrue="1">
      <formula>AND(NE(#REF!,"#"),IFERROR(VLOOKUP(#REF!,INDIRECT("VariableTypes!$A$2:$D"),4,FALSE),FALSE))</formula>
    </cfRule>
  </conditionalFormatting>
  <conditionalFormatting sqref="F81:I81">
    <cfRule type="expression" dxfId="696" priority="379" stopIfTrue="1">
      <formula>AND(NE(#REF!,"#"),NE(F81,""),NE(COUNTA($D81:E81),0))</formula>
    </cfRule>
  </conditionalFormatting>
  <conditionalFormatting sqref="E81">
    <cfRule type="expression" dxfId="695" priority="380" stopIfTrue="1">
      <formula>AND(NE(#REF!,"#"),NE(E81,""),NE(COUNTA($D81:F81),0))</formula>
    </cfRule>
  </conditionalFormatting>
  <conditionalFormatting sqref="F80:I80">
    <cfRule type="expression" dxfId="694" priority="378" stopIfTrue="1">
      <formula>AND(NE(#REF!,"#"),NE(F80,""),NE(COUNTA($A80:E80),0))</formula>
    </cfRule>
  </conditionalFormatting>
  <conditionalFormatting sqref="J80:J81 K80:L80">
    <cfRule type="expression" dxfId="693" priority="381" stopIfTrue="1">
      <formula>AND(NE(#REF!,"#"),NE($J80,""),OR(COUNTBLANK($E80:$I80)=5,NE($D80,""),IFERROR(VLOOKUP($J80,INDIRECT("VariableTypes!A2:A"),1,FALSE),TRUE)))</formula>
    </cfRule>
  </conditionalFormatting>
  <conditionalFormatting sqref="K81">
    <cfRule type="expression" dxfId="692" priority="382" stopIfTrue="1">
      <formula>AND(NE(#REF!,"#"),NE(#REF!,""),NOT(IFERROR(VLOOKUP($J81,INDIRECT("VariableTypes!$A$2:$D"),4,FALSE),FALSE)))</formula>
    </cfRule>
  </conditionalFormatting>
  <conditionalFormatting sqref="J80:J81 K80:L80">
    <cfRule type="expression" dxfId="691" priority="383" stopIfTrue="1">
      <formula>AND(NE(#REF!,"#"),COUNTBLANK($E80:$I80)&lt;5,ISBLANK($D80))</formula>
    </cfRule>
  </conditionalFormatting>
  <conditionalFormatting sqref="K81">
    <cfRule type="expression" dxfId="690" priority="384" stopIfTrue="1">
      <formula>AND(NE(#REF!,"#"),IFERROR(VLOOKUP($J81,INDIRECT("VariableTypes!$A$2:$D"),4,FALSE),FALSE))</formula>
    </cfRule>
  </conditionalFormatting>
  <conditionalFormatting sqref="I80">
    <cfRule type="expression" dxfId="689" priority="385" stopIfTrue="1">
      <formula>AND(NE(#REF!,"#"),COUNTBLANK($E80:$H80)&lt;5,ISBLANK($A80))</formula>
    </cfRule>
  </conditionalFormatting>
  <conditionalFormatting sqref="I80">
    <cfRule type="expression" dxfId="688" priority="386" stopIfTrue="1">
      <formula>AND(NE(#REF!,"#"),NE($I80,""),OR(COUNTBLANK($E80:$H80)=5,NE($A80,""),IFERROR(VLOOKUP($I80,INDIRECT("VariableTypes!A2:A"),1,FALSE),TRUE)))</formula>
    </cfRule>
  </conditionalFormatting>
  <conditionalFormatting sqref="F85:H85">
    <cfRule type="expression" dxfId="687" priority="376" stopIfTrue="1">
      <formula>AND(NE(#REF!,"#"),NE(F85,""),NE(COUNTA($E85:F85),0))</formula>
    </cfRule>
  </conditionalFormatting>
  <conditionalFormatting sqref="E84">
    <cfRule type="expression" dxfId="686" priority="377" stopIfTrue="1">
      <formula>AND(NE(#REF!,"#"),NE(E84,""),NE(COUNTA($E85:E85),0))</formula>
    </cfRule>
  </conditionalFormatting>
  <conditionalFormatting sqref="F83:I83">
    <cfRule type="expression" dxfId="685" priority="375" stopIfTrue="1">
      <formula>AND(NE(#REF!,"#"),NE(F83,""),NE(COUNTA($F83:F83),0))</formula>
    </cfRule>
  </conditionalFormatting>
  <conditionalFormatting sqref="I17">
    <cfRule type="expression" dxfId="684" priority="371" stopIfTrue="1">
      <formula>AND(NE(#REF!,"#"),NE($I17,""),OR(COUNTBLANK($D17:$H17)=5,NE(#REF!,""),IFERROR(VLOOKUP($I17,INDIRECT("VariableTypes!A2:A"),1,FALSE),TRUE)))</formula>
    </cfRule>
  </conditionalFormatting>
  <conditionalFormatting sqref="H17">
    <cfRule type="expression" dxfId="683" priority="372" stopIfTrue="1">
      <formula>AND(NE(#REF!,"#"),NE(H17,""),NE(COUNTA($D17:G17),0))</formula>
    </cfRule>
  </conditionalFormatting>
  <conditionalFormatting sqref="I17">
    <cfRule type="expression" dxfId="682" priority="373" stopIfTrue="1">
      <formula>AND(NE(#REF!,"#"),COUNTBLANK($D17:$H17)&lt;5,ISBLANK(#REF!))</formula>
    </cfRule>
  </conditionalFormatting>
  <conditionalFormatting sqref="H20">
    <cfRule type="expression" dxfId="681" priority="369" stopIfTrue="1">
      <formula>AND(NE(#REF!,"#"),NE(H20,""),NE(COUNTA($E20:H20),0))</formula>
    </cfRule>
  </conditionalFormatting>
  <conditionalFormatting sqref="H18:I18">
    <cfRule type="expression" dxfId="680" priority="368" stopIfTrue="1">
      <formula>AND(NE(#REF!,"#"),NE(H18,""),NE(COUNTA($F18:H18),0))</formula>
    </cfRule>
  </conditionalFormatting>
  <conditionalFormatting sqref="H31:I31">
    <cfRule type="expression" dxfId="679" priority="240" stopIfTrue="1">
      <formula>AND(NE(#REF!,"#"),NE(H31,""),NE(COUNTA($A31:G31),0))</formula>
    </cfRule>
  </conditionalFormatting>
  <conditionalFormatting sqref="K107">
    <cfRule type="expression" dxfId="678" priority="11089" stopIfTrue="1">
      <formula>AND(NE(#REF!,"#"),IFERROR(VLOOKUP(#REF!,INDIRECT("VariableTypes!$A$2:$D"),4,FALSE),FALSE))</formula>
    </cfRule>
  </conditionalFormatting>
  <conditionalFormatting sqref="F113:H113">
    <cfRule type="expression" dxfId="677" priority="329" stopIfTrue="1">
      <formula>AND(NE(#REF!,"#"),NE(F113,""),NE(COUNTA($E113:F113),0))</formula>
    </cfRule>
  </conditionalFormatting>
  <conditionalFormatting sqref="E112">
    <cfRule type="expression" dxfId="676" priority="330" stopIfTrue="1">
      <formula>AND(NE(#REF!,"#"),NE(E112,""),NE(COUNTA($E113:E113),0))</formula>
    </cfRule>
  </conditionalFormatting>
  <conditionalFormatting sqref="F111:I111">
    <cfRule type="expression" dxfId="675" priority="328" stopIfTrue="1">
      <formula>AND(NE(#REF!,"#"),NE(F111,""),NE(COUNTA($F111:F111),0))</formula>
    </cfRule>
  </conditionalFormatting>
  <conditionalFormatting sqref="F109:I109">
    <cfRule type="expression" dxfId="674" priority="319" stopIfTrue="1">
      <formula>AND(NE(#REF!,"#"),NE(F109,""),NE(COUNTA($D109:E109),0))</formula>
    </cfRule>
  </conditionalFormatting>
  <conditionalFormatting sqref="E109">
    <cfRule type="expression" dxfId="673" priority="320" stopIfTrue="1">
      <formula>AND(NE(#REF!,"#"),NE(E109,""),NE(COUNTA($D109:F109),0))</formula>
    </cfRule>
  </conditionalFormatting>
  <conditionalFormatting sqref="F108:I108">
    <cfRule type="expression" dxfId="672" priority="318" stopIfTrue="1">
      <formula>AND(NE(#REF!,"#"),NE(F108,""),NE(COUNTA($A108:E108),0))</formula>
    </cfRule>
  </conditionalFormatting>
  <conditionalFormatting sqref="J108:J109 K108:L108">
    <cfRule type="expression" dxfId="671" priority="321" stopIfTrue="1">
      <formula>AND(NE(#REF!,"#"),NE($J108,""),OR(COUNTBLANK($E108:$I108)=5,NE($D108,""),IFERROR(VLOOKUP($J108,INDIRECT("VariableTypes!A2:A"),1,FALSE),TRUE)))</formula>
    </cfRule>
  </conditionalFormatting>
  <conditionalFormatting sqref="K109">
    <cfRule type="expression" dxfId="670" priority="322" stopIfTrue="1">
      <formula>AND(NE(#REF!,"#"),NE(#REF!,""),NOT(IFERROR(VLOOKUP($J109,INDIRECT("VariableTypes!$A$2:$D"),4,FALSE),FALSE)))</formula>
    </cfRule>
  </conditionalFormatting>
  <conditionalFormatting sqref="J108:J109 K108:L108">
    <cfRule type="expression" dxfId="669" priority="323" stopIfTrue="1">
      <formula>AND(NE(#REF!,"#"),COUNTBLANK($E108:$I108)&lt;5,ISBLANK($D108))</formula>
    </cfRule>
  </conditionalFormatting>
  <conditionalFormatting sqref="K109">
    <cfRule type="expression" dxfId="668" priority="324" stopIfTrue="1">
      <formula>AND(NE(#REF!,"#"),IFERROR(VLOOKUP($J109,INDIRECT("VariableTypes!$A$2:$D"),4,FALSE),FALSE))</formula>
    </cfRule>
  </conditionalFormatting>
  <conditionalFormatting sqref="I108">
    <cfRule type="expression" dxfId="667" priority="325" stopIfTrue="1">
      <formula>AND(NE(#REF!,"#"),COUNTBLANK($E108:$H108)&lt;5,ISBLANK($A108))</formula>
    </cfRule>
  </conditionalFormatting>
  <conditionalFormatting sqref="I108">
    <cfRule type="expression" dxfId="666" priority="326" stopIfTrue="1">
      <formula>AND(NE(#REF!,"#"),NE($I108,""),OR(COUNTBLANK($E108:$H108)=5,NE($A108,""),IFERROR(VLOOKUP($I108,INDIRECT("VariableTypes!A2:A"),1,FALSE),TRUE)))</formula>
    </cfRule>
  </conditionalFormatting>
  <conditionalFormatting sqref="D28">
    <cfRule type="expression" dxfId="665" priority="247" stopIfTrue="1">
      <formula>AND(NE(#REF!,"#"),NE(D28,""),NE(COUNTA(#REF!),0))</formula>
    </cfRule>
  </conditionalFormatting>
  <conditionalFormatting sqref="C31:F31 E32">
    <cfRule type="expression" dxfId="664" priority="236" stopIfTrue="1">
      <formula>AND(NE(#REF!,"#"),NE(C31,""),NE(COUNTA(#REF!),0))</formula>
    </cfRule>
  </conditionalFormatting>
  <conditionalFormatting sqref="D24:F24 C25:F25">
    <cfRule type="expression" dxfId="663" priority="258" stopIfTrue="1">
      <formula>AND(NE(#REF!,"#"),NE(C24,""),NE(COUNTA($B24:B24),0))</formula>
    </cfRule>
  </conditionalFormatting>
  <conditionalFormatting sqref="J32:K32 J31 J24:K30">
    <cfRule type="expression" dxfId="662" priority="261" stopIfTrue="1">
      <formula>AND(NE(#REF!,"#"),NE($J24,""),NOT(IFERROR(VLOOKUP($H24,INDIRECT("VariableTypes!$A$2:$E"),5,FALSE),FALSE)),OR($B24="",$C24=""))</formula>
    </cfRule>
  </conditionalFormatting>
  <conditionalFormatting sqref="J32:K32 J31 J24:K30">
    <cfRule type="expression" dxfId="661" priority="264" stopIfTrue="1">
      <formula>AND(NE(#REF!,"#"),OR(IFERROR(VLOOKUP($H24,INDIRECT("VariableTypes!$A$2:$E"),5,FALSE),FALSE),AND(NE($B24,""),NE($C24,""))))</formula>
    </cfRule>
  </conditionalFormatting>
  <conditionalFormatting sqref="F32:I32">
    <cfRule type="expression" dxfId="660" priority="257" stopIfTrue="1">
      <formula>AND(NE(#REF!,"#"),NE(F32,""),NE(COUNTA($B32:E32),0))</formula>
    </cfRule>
  </conditionalFormatting>
  <conditionalFormatting sqref="G24:G25">
    <cfRule type="expression" dxfId="659" priority="265" stopIfTrue="1">
      <formula>AND(NE(#REF!,"#"),NE($G24,""),OR(COUNTBLANK($C24:$F24)=5,NE($B24,""),IFERROR(VLOOKUP($G24,INDIRECT("VariableTypes!A2:A"),1,FALSE),TRUE)))</formula>
    </cfRule>
  </conditionalFormatting>
  <conditionalFormatting sqref="H24:H25">
    <cfRule type="expression" dxfId="658" priority="266" stopIfTrue="1">
      <formula>AND(NE(#REF!,"#"),NE($H24,""),NOT(IFERROR(VLOOKUP($G24,INDIRECT("VariableTypes!$A$2:$D"),4,FALSE),FALSE)))</formula>
    </cfRule>
  </conditionalFormatting>
  <conditionalFormatting sqref="I24">
    <cfRule type="expression" dxfId="657" priority="267" stopIfTrue="1">
      <formula>AND(NE(#REF!,"#"),NE($I24,""),NOT(IFERROR(VLOOKUP($G24,INDIRECT("VariableTypes!$A$2:$E"),5,FALSE),FALSE)),OR($B24="",#REF!=""))</formula>
    </cfRule>
  </conditionalFormatting>
  <conditionalFormatting sqref="G24:G25">
    <cfRule type="expression" dxfId="656" priority="268" stopIfTrue="1">
      <formula>AND(NE(#REF!,"#"),COUNTBLANK($C24:$F24)&lt;5,ISBLANK($B24))</formula>
    </cfRule>
  </conditionalFormatting>
  <conditionalFormatting sqref="H24:H25">
    <cfRule type="expression" dxfId="655" priority="269" stopIfTrue="1">
      <formula>AND(NE(#REF!,"#"),IFERROR(VLOOKUP($G24,INDIRECT("VariableTypes!$A$2:$D"),4,FALSE),FALSE))</formula>
    </cfRule>
  </conditionalFormatting>
  <conditionalFormatting sqref="I24">
    <cfRule type="expression" dxfId="654" priority="270" stopIfTrue="1">
      <formula>AND(NE(#REF!,"#"),OR(IFERROR(VLOOKUP($G24,INDIRECT("VariableTypes!$A$2:$E"),5,FALSE),FALSE),AND(NE($B24,""),NE(#REF!,""))))</formula>
    </cfRule>
  </conditionalFormatting>
  <conditionalFormatting sqref="D32">
    <cfRule type="expression" dxfId="653" priority="271" stopIfTrue="1">
      <formula>AND(NE(#REF!,"#"),NE(D32,""),NE(COUNTA(#REF!),0))</formula>
    </cfRule>
  </conditionalFormatting>
  <conditionalFormatting sqref="I28:I30">
    <cfRule type="expression" dxfId="652" priority="256" stopIfTrue="1">
      <formula>AND(NE(#REF!,"#"),NE(I28,""),NE(COUNTA($A28:H28),0))</formula>
    </cfRule>
  </conditionalFormatting>
  <conditionalFormatting sqref="F33:H33">
    <cfRule type="expression" dxfId="651" priority="249" stopIfTrue="1">
      <formula>AND(NE(#REF!,"#"),NE(F33,""),NE(COUNTA($C33:E33),0))</formula>
    </cfRule>
  </conditionalFormatting>
  <conditionalFormatting sqref="J33:K33">
    <cfRule type="expression" dxfId="650" priority="250" stopIfTrue="1">
      <formula>AND(NE(#REF!,"#"),NE($J33,""),NOT(IFERROR(VLOOKUP($H33,INDIRECT("VariableTypes!$A$2:$E"),5,FALSE),FALSE)),OR($C33="",#REF!=""))</formula>
    </cfRule>
  </conditionalFormatting>
  <conditionalFormatting sqref="J33:K33">
    <cfRule type="expression" dxfId="649" priority="251" stopIfTrue="1">
      <formula>AND(NE(#REF!,"#"),OR(IFERROR(VLOOKUP($H33,INDIRECT("VariableTypes!$A$2:$E"),5,FALSE),FALSE),AND(NE($C33,""),NE(#REF!,""))))</formula>
    </cfRule>
  </conditionalFormatting>
  <conditionalFormatting sqref="F35 H35:I35">
    <cfRule type="expression" dxfId="648" priority="252" stopIfTrue="1">
      <formula>AND(NE(#REF!,"#"),NE(F35,""),NE(COUNTA($D35:E35),0))</formula>
    </cfRule>
  </conditionalFormatting>
  <conditionalFormatting sqref="D35">
    <cfRule type="expression" dxfId="647" priority="253" stopIfTrue="1">
      <formula>AND(NE(#REF!,"#"),NE(D35,""),NE(COUNTA($D35:F35),0))</formula>
    </cfRule>
  </conditionalFormatting>
  <conditionalFormatting sqref="J35:K35">
    <cfRule type="expression" dxfId="646" priority="254" stopIfTrue="1">
      <formula>AND(NE(#REF!,"#"),NE($J35,""),NOT(IFERROR(VLOOKUP($I35,INDIRECT("VariableTypes!$A$2:$E"),5,FALSE),FALSE)),OR($D35="",#REF!=""))</formula>
    </cfRule>
  </conditionalFormatting>
  <conditionalFormatting sqref="F26:I27">
    <cfRule type="expression" dxfId="645" priority="244" stopIfTrue="1">
      <formula>AND(NE(#REF!,"#"),NE(F26,""),NE(COUNTA($A26:E26),0))</formula>
    </cfRule>
  </conditionalFormatting>
  <conditionalFormatting sqref="E27">
    <cfRule type="expression" dxfId="644" priority="245" stopIfTrue="1">
      <formula>AND(NE(#REF!,"#"),NE(E27,""),NE(COUNTA($A29:D29),0))</formula>
    </cfRule>
  </conditionalFormatting>
  <conditionalFormatting sqref="D26:D27">
    <cfRule type="expression" dxfId="643" priority="243" stopIfTrue="1">
      <formula>AND(NE(#REF!,"#"),NE(D26,""),NE(COUNTA($A26:C26),0))</formula>
    </cfRule>
  </conditionalFormatting>
  <conditionalFormatting sqref="E26">
    <cfRule type="expression" dxfId="642" priority="246" stopIfTrue="1">
      <formula>AND(NE(#REF!,"#"),NE(E26,""),NE(COUNTA($A28:C28),0))</formula>
    </cfRule>
  </conditionalFormatting>
  <conditionalFormatting sqref="H31:I31">
    <cfRule type="expression" dxfId="641" priority="241" stopIfTrue="1">
      <formula>AND(NE(#REF!,"#"),COUNTBLANK($C31:$G31)&lt;5,ISBLANK($A31))</formula>
    </cfRule>
  </conditionalFormatting>
  <conditionalFormatting sqref="H31:I31">
    <cfRule type="expression" dxfId="640" priority="242" stopIfTrue="1">
      <formula>AND(NE(#REF!,"#"),NE($H31,""),OR(COUNTBLANK($C31:$G31)=5,NE($A31,""),IFERROR(VLOOKUP($H31,INDIRECT("VariableTypes!A2:A"),1,FALSE),TRUE)))</formula>
    </cfRule>
  </conditionalFormatting>
  <conditionalFormatting sqref="G31">
    <cfRule type="expression" dxfId="639" priority="237" stopIfTrue="1">
      <formula>AND(NE(#REF!,"#"),NE(G31,""),NE(COUNTA($C31:F31),0))</formula>
    </cfRule>
  </conditionalFormatting>
  <conditionalFormatting sqref="G31">
    <cfRule type="expression" dxfId="638" priority="238" stopIfTrue="1">
      <formula>AND(NE(#REF!,"#"),COUNTBLANK($C31:$F31)&lt;5,ISBLANK(#REF!))</formula>
    </cfRule>
  </conditionalFormatting>
  <conditionalFormatting sqref="G31">
    <cfRule type="expression" dxfId="637" priority="239" stopIfTrue="1">
      <formula>AND(NE(#REF!,"#"),NE($G31,""),OR(COUNTBLANK($C31:$F31)=5,NE(#REF!,""),IFERROR(VLOOKUP($G31,INDIRECT("VariableTypes!A2:A"),1,FALSE),TRUE)))</formula>
    </cfRule>
  </conditionalFormatting>
  <conditionalFormatting sqref="H28">
    <cfRule type="expression" dxfId="636" priority="272" stopIfTrue="1">
      <formula>AND(NE(#REF!,"#"),NE(H28,""),NE(COUNTA($A28:F28),0))</formula>
    </cfRule>
  </conditionalFormatting>
  <conditionalFormatting sqref="E29:E30">
    <cfRule type="expression" dxfId="635" priority="273" stopIfTrue="1">
      <formula>AND(NE(#REF!,"#"),NE(E29,""),NE(COUNTA($A29:E29),0))</formula>
    </cfRule>
  </conditionalFormatting>
  <conditionalFormatting sqref="G28:G30 H29:H30">
    <cfRule type="expression" dxfId="634" priority="276" stopIfTrue="1">
      <formula>AND(NE(#REF!,"#"),NE(G28,""),NE(COUNTA($A28:D28),0))</formula>
    </cfRule>
  </conditionalFormatting>
  <conditionalFormatting sqref="D30">
    <cfRule type="expression" dxfId="633" priority="235" stopIfTrue="1">
      <formula>AND(NE(#REF!,"#"),NE(D30,""),NE(COUNTA(#REF!),0))</formula>
    </cfRule>
  </conditionalFormatting>
  <conditionalFormatting sqref="A39:A41">
    <cfRule type="cellIs" dxfId="632" priority="230" stopIfTrue="1" operator="equal">
      <formula>"include_in_docs"</formula>
    </cfRule>
  </conditionalFormatting>
  <conditionalFormatting sqref="D75:G75 D61:F61 C62:F62">
    <cfRule type="expression" dxfId="631" priority="211" stopIfTrue="1">
      <formula>AND(NE(#REF!,"#"),NE(C61,""),NE(COUNTA($B61:B61),0))</formula>
    </cfRule>
  </conditionalFormatting>
  <conditionalFormatting sqref="H75">
    <cfRule type="expression" dxfId="630" priority="212" stopIfTrue="1">
      <formula>AND(NE(#REF!,"#"),NE($H75,""),OR(COUNTBLANK($C75:$G75)=5,NE($B75,""),IFERROR(VLOOKUP($H75,INDIRECT("VariableTypes!A2:A"),1,FALSE),TRUE)))</formula>
    </cfRule>
  </conditionalFormatting>
  <conditionalFormatting sqref="I75">
    <cfRule type="expression" dxfId="629" priority="213" stopIfTrue="1">
      <formula>AND(NE(#REF!,"#"),NE($I75,""),NOT(IFERROR(VLOOKUP($H75,INDIRECT("VariableTypes!$A$2:$D"),4,FALSE),FALSE)))</formula>
    </cfRule>
  </conditionalFormatting>
  <conditionalFormatting sqref="J69:K69 J68 J75:K75 J61:K67">
    <cfRule type="expression" dxfId="628" priority="214" stopIfTrue="1">
      <formula>AND(NE(#REF!,"#"),NE($J61,""),NOT(IFERROR(VLOOKUP($H61,INDIRECT("VariableTypes!$A$2:$E"),5,FALSE),FALSE)),OR($B61="",$C61=""))</formula>
    </cfRule>
  </conditionalFormatting>
  <conditionalFormatting sqref="H75">
    <cfRule type="expression" dxfId="627" priority="215" stopIfTrue="1">
      <formula>AND(NE(#REF!,"#"),COUNTBLANK($C75:$G75)&lt;5,ISBLANK($B75))</formula>
    </cfRule>
  </conditionalFormatting>
  <conditionalFormatting sqref="I75">
    <cfRule type="expression" dxfId="626" priority="216" stopIfTrue="1">
      <formula>AND(NE(#REF!,"#"),IFERROR(VLOOKUP($H75,INDIRECT("VariableTypes!$A$2:$D"),4,FALSE),FALSE))</formula>
    </cfRule>
  </conditionalFormatting>
  <conditionalFormatting sqref="J69:K69 J68 J75:K75 J61:K67">
    <cfRule type="expression" dxfId="625" priority="217" stopIfTrue="1">
      <formula>AND(NE(#REF!,"#"),OR(IFERROR(VLOOKUP($H61,INDIRECT("VariableTypes!$A$2:$E"),5,FALSE),FALSE),AND(NE($B61,""),NE($C61,""))))</formula>
    </cfRule>
  </conditionalFormatting>
  <conditionalFormatting sqref="F69:I69">
    <cfRule type="expression" dxfId="624" priority="210" stopIfTrue="1">
      <formula>AND(NE(#REF!,"#"),NE(F69,""),NE(COUNTA($B69:E69),0))</formula>
    </cfRule>
  </conditionalFormatting>
  <conditionalFormatting sqref="G61:G62">
    <cfRule type="expression" dxfId="623" priority="218" stopIfTrue="1">
      <formula>AND(NE(#REF!,"#"),NE($G61,""),OR(COUNTBLANK($C61:$F61)=5,NE($B61,""),IFERROR(VLOOKUP($G61,INDIRECT("VariableTypes!A2:A"),1,FALSE),TRUE)))</formula>
    </cfRule>
  </conditionalFormatting>
  <conditionalFormatting sqref="H61:H62">
    <cfRule type="expression" dxfId="622" priority="219" stopIfTrue="1">
      <formula>AND(NE(#REF!,"#"),NE($H61,""),NOT(IFERROR(VLOOKUP($G61,INDIRECT("VariableTypes!$A$2:$D"),4,FALSE),FALSE)))</formula>
    </cfRule>
  </conditionalFormatting>
  <conditionalFormatting sqref="I61">
    <cfRule type="expression" dxfId="621" priority="220" stopIfTrue="1">
      <formula>AND(NE(#REF!,"#"),NE($I61,""),NOT(IFERROR(VLOOKUP($G61,INDIRECT("VariableTypes!$A$2:$E"),5,FALSE),FALSE)),OR($B61="",#REF!=""))</formula>
    </cfRule>
  </conditionalFormatting>
  <conditionalFormatting sqref="G61:G62">
    <cfRule type="expression" dxfId="620" priority="221" stopIfTrue="1">
      <formula>AND(NE(#REF!,"#"),COUNTBLANK($C61:$F61)&lt;5,ISBLANK($B61))</formula>
    </cfRule>
  </conditionalFormatting>
  <conditionalFormatting sqref="H61:H62">
    <cfRule type="expression" dxfId="619" priority="222" stopIfTrue="1">
      <formula>AND(NE(#REF!,"#"),IFERROR(VLOOKUP($G61,INDIRECT("VariableTypes!$A$2:$D"),4,FALSE),FALSE))</formula>
    </cfRule>
  </conditionalFormatting>
  <conditionalFormatting sqref="I61">
    <cfRule type="expression" dxfId="618" priority="223" stopIfTrue="1">
      <formula>AND(NE(#REF!,"#"),OR(IFERROR(VLOOKUP($G61,INDIRECT("VariableTypes!$A$2:$E"),5,FALSE),FALSE),AND(NE($B61,""),NE(#REF!,""))))</formula>
    </cfRule>
  </conditionalFormatting>
  <conditionalFormatting sqref="D69">
    <cfRule type="expression" dxfId="617" priority="224" stopIfTrue="1">
      <formula>AND(NE(#REF!,"#"),NE(D69,""),NE(COUNTA(#REF!),0))</formula>
    </cfRule>
  </conditionalFormatting>
  <conditionalFormatting sqref="I65:I67">
    <cfRule type="expression" dxfId="616" priority="209" stopIfTrue="1">
      <formula>AND(NE(#REF!,"#"),NE(I65,""),NE(COUNTA($A65:H65),0))</formula>
    </cfRule>
  </conditionalFormatting>
  <conditionalFormatting sqref="F70:H70">
    <cfRule type="expression" dxfId="615" priority="202" stopIfTrue="1">
      <formula>AND(NE(#REF!,"#"),NE(F70,""),NE(COUNTA($C70:E70),0))</formula>
    </cfRule>
  </conditionalFormatting>
  <conditionalFormatting sqref="J70:K70">
    <cfRule type="expression" dxfId="614" priority="203" stopIfTrue="1">
      <formula>AND(NE(#REF!,"#"),NE($J70,""),NOT(IFERROR(VLOOKUP($H70,INDIRECT("VariableTypes!$A$2:$E"),5,FALSE),FALSE)),OR($C70="",#REF!=""))</formula>
    </cfRule>
  </conditionalFormatting>
  <conditionalFormatting sqref="J70:K70">
    <cfRule type="expression" dxfId="613" priority="204" stopIfTrue="1">
      <formula>AND(NE(#REF!,"#"),OR(IFERROR(VLOOKUP($H70,INDIRECT("VariableTypes!$A$2:$E"),5,FALSE),FALSE),AND(NE($C70,""),NE(#REF!,""))))</formula>
    </cfRule>
  </conditionalFormatting>
  <conditionalFormatting sqref="F72 H72:I72">
    <cfRule type="expression" dxfId="612" priority="205" stopIfTrue="1">
      <formula>AND(NE(#REF!,"#"),NE(F72,""),NE(COUNTA($D72:E72),0))</formula>
    </cfRule>
  </conditionalFormatting>
  <conditionalFormatting sqref="D72">
    <cfRule type="expression" dxfId="611" priority="206" stopIfTrue="1">
      <formula>AND(NE(#REF!,"#"),NE(D72,""),NE(COUNTA($D72:F72),0))</formula>
    </cfRule>
  </conditionalFormatting>
  <conditionalFormatting sqref="J72:K74">
    <cfRule type="expression" dxfId="610" priority="207" stopIfTrue="1">
      <formula>AND(NE(#REF!,"#"),NE($J72,""),NOT(IFERROR(VLOOKUP($I72,INDIRECT("VariableTypes!$A$2:$E"),5,FALSE),FALSE)),OR($D72="",#REF!=""))</formula>
    </cfRule>
  </conditionalFormatting>
  <conditionalFormatting sqref="J72:K74">
    <cfRule type="expression" dxfId="609" priority="208" stopIfTrue="1">
      <formula>AND(NE(#REF!,"#"),OR(IFERROR(VLOOKUP($I72,INDIRECT("VariableTypes!$A$2:$E"),5,FALSE),FALSE),AND(NE($D72,""),NE(#REF!,""))))</formula>
    </cfRule>
  </conditionalFormatting>
  <conditionalFormatting sqref="F63:I64">
    <cfRule type="expression" dxfId="608" priority="197" stopIfTrue="1">
      <formula>AND(NE(#REF!,"#"),NE(F63,""),NE(COUNTA($A63:E63),0))</formula>
    </cfRule>
  </conditionalFormatting>
  <conditionalFormatting sqref="E64">
    <cfRule type="expression" dxfId="607" priority="198" stopIfTrue="1">
      <formula>AND(NE(#REF!,"#"),NE(E64,""),NE(COUNTA($A66:D66),0))</formula>
    </cfRule>
  </conditionalFormatting>
  <conditionalFormatting sqref="D63:D64">
    <cfRule type="expression" dxfId="606" priority="196" stopIfTrue="1">
      <formula>AND(NE(#REF!,"#"),NE(D63,""),NE(COUNTA($A63:C63),0))</formula>
    </cfRule>
  </conditionalFormatting>
  <conditionalFormatting sqref="E63">
    <cfRule type="expression" dxfId="605" priority="199" stopIfTrue="1">
      <formula>AND(NE(#REF!,"#"),NE(E63,""),NE(COUNTA($A65:C65),0))</formula>
    </cfRule>
  </conditionalFormatting>
  <conditionalFormatting sqref="D65">
    <cfRule type="expression" dxfId="604" priority="200" stopIfTrue="1">
      <formula>AND(NE(#REF!,"#"),NE(D65,""),NE(COUNTA(#REF!),0))</formula>
    </cfRule>
  </conditionalFormatting>
  <conditionalFormatting sqref="D66">
    <cfRule type="expression" dxfId="603" priority="201" stopIfTrue="1">
      <formula>AND(NE(#REF!,"#"),NE(D66,""),NE(COUNTA(#REF!),0))</formula>
    </cfRule>
  </conditionalFormatting>
  <conditionalFormatting sqref="H68:I68">
    <cfRule type="expression" dxfId="602" priority="193" stopIfTrue="1">
      <formula>AND(NE(#REF!,"#"),NE(H68,""),NE(COUNTA($A68:G68),0))</formula>
    </cfRule>
  </conditionalFormatting>
  <conditionalFormatting sqref="H68:I68">
    <cfRule type="expression" dxfId="601" priority="194" stopIfTrue="1">
      <formula>AND(NE(#REF!,"#"),COUNTBLANK($C68:$G68)&lt;5,ISBLANK($A68))</formula>
    </cfRule>
  </conditionalFormatting>
  <conditionalFormatting sqref="H68:I68">
    <cfRule type="expression" dxfId="600" priority="195" stopIfTrue="1">
      <formula>AND(NE(#REF!,"#"),NE($H68,""),OR(COUNTBLANK($C68:$G68)=5,NE($A68,""),IFERROR(VLOOKUP($H68,INDIRECT("VariableTypes!A2:A"),1,FALSE),TRUE)))</formula>
    </cfRule>
  </conditionalFormatting>
  <conditionalFormatting sqref="G68">
    <cfRule type="expression" dxfId="599" priority="190" stopIfTrue="1">
      <formula>AND(NE(#REF!,"#"),NE(G68,""),NE(COUNTA($C68:F68),0))</formula>
    </cfRule>
  </conditionalFormatting>
  <conditionalFormatting sqref="G68">
    <cfRule type="expression" dxfId="598" priority="191" stopIfTrue="1">
      <formula>AND(NE(#REF!,"#"),COUNTBLANK($C68:$F68)&lt;5,ISBLANK(#REF!))</formula>
    </cfRule>
  </conditionalFormatting>
  <conditionalFormatting sqref="G68">
    <cfRule type="expression" dxfId="597" priority="192" stopIfTrue="1">
      <formula>AND(NE(#REF!,"#"),NE($G68,""),OR(COUNTBLANK($C68:$F68)=5,NE(#REF!,""),IFERROR(VLOOKUP($G68,INDIRECT("VariableTypes!A2:A"),1,FALSE),TRUE)))</formula>
    </cfRule>
  </conditionalFormatting>
  <conditionalFormatting sqref="C68:F68 E69">
    <cfRule type="expression" dxfId="596" priority="189" stopIfTrue="1">
      <formula>AND(NE(#REF!,"#"),NE(C68,""),NE(COUNTA(#REF!),0))</formula>
    </cfRule>
  </conditionalFormatting>
  <conditionalFormatting sqref="H65">
    <cfRule type="expression" dxfId="595" priority="225" stopIfTrue="1">
      <formula>AND(NE(#REF!,"#"),NE(H65,""),NE(COUNTA($A65:F65),0))</formula>
    </cfRule>
  </conditionalFormatting>
  <conditionalFormatting sqref="E66:E67">
    <cfRule type="expression" dxfId="594" priority="226" stopIfTrue="1">
      <formula>AND(NE(#REF!,"#"),NE(E66,""),NE(COUNTA($A66:E66),0))</formula>
    </cfRule>
  </conditionalFormatting>
  <conditionalFormatting sqref="G65:G67 H66:H67">
    <cfRule type="expression" dxfId="593" priority="229" stopIfTrue="1">
      <formula>AND(NE(#REF!,"#"),NE(G65,""),NE(COUNTA($A65:D65),0))</formula>
    </cfRule>
  </conditionalFormatting>
  <conditionalFormatting sqref="D67">
    <cfRule type="expression" dxfId="592" priority="188" stopIfTrue="1">
      <formula>AND(NE(#REF!,"#"),NE(D67,""),NE(COUNTA(#REF!),0))</formula>
    </cfRule>
  </conditionalFormatting>
  <conditionalFormatting sqref="A76:A78">
    <cfRule type="cellIs" dxfId="591" priority="183" stopIfTrue="1" operator="equal">
      <formula>"include_in_docs"</formula>
    </cfRule>
  </conditionalFormatting>
  <conditionalFormatting sqref="L76">
    <cfRule type="expression" dxfId="590" priority="184" stopIfTrue="1">
      <formula>AND(NE(#REF!,"#"),NE(L76,""),NE(COUNTA($C76:H76),0))</formula>
    </cfRule>
  </conditionalFormatting>
  <conditionalFormatting sqref="L76">
    <cfRule type="expression" dxfId="589" priority="185" stopIfTrue="1">
      <formula>AND(NE(#REF!,"#"),COUNTBLANK($C76:$F76)&lt;5,ISBLANK(#REF!))</formula>
    </cfRule>
  </conditionalFormatting>
  <conditionalFormatting sqref="L76">
    <cfRule type="expression" dxfId="588" priority="186" stopIfTrue="1">
      <formula>AND(NE(#REF!,"#"),NE($G76,""),OR(COUNTBLANK($C76:$F76)=5,NE(#REF!,""),IFERROR(VLOOKUP($G76,INDIRECT("VariableTypes!A2:A"),1,FALSE),TRUE)))</formula>
    </cfRule>
  </conditionalFormatting>
  <conditionalFormatting sqref="D76:G76">
    <cfRule type="expression" dxfId="587" priority="187" stopIfTrue="1">
      <formula>AND(NE(#REF!,"#"),NE(D76,""),NE(COUNTA($C76:C76),0))</formula>
    </cfRule>
  </conditionalFormatting>
  <conditionalFormatting sqref="D89:F89 C90:F90">
    <cfRule type="expression" dxfId="586" priority="164" stopIfTrue="1">
      <formula>AND(NE(#REF!,"#"),NE(C89,""),NE(COUNTA($B89:B89),0))</formula>
    </cfRule>
  </conditionalFormatting>
  <conditionalFormatting sqref="J97:K97 J96 J89:K95">
    <cfRule type="expression" dxfId="585" priority="167" stopIfTrue="1">
      <formula>AND(NE(#REF!,"#"),NE($J89,""),NOT(IFERROR(VLOOKUP($H89,INDIRECT("VariableTypes!$A$2:$E"),5,FALSE),FALSE)),OR($B89="",$C89=""))</formula>
    </cfRule>
  </conditionalFormatting>
  <conditionalFormatting sqref="J97:K97 J96 J89:K95">
    <cfRule type="expression" dxfId="584" priority="170" stopIfTrue="1">
      <formula>AND(NE(#REF!,"#"),OR(IFERROR(VLOOKUP($H89,INDIRECT("VariableTypes!$A$2:$E"),5,FALSE),FALSE),AND(NE($B89,""),NE($C89,""))))</formula>
    </cfRule>
  </conditionalFormatting>
  <conditionalFormatting sqref="F97:I97">
    <cfRule type="expression" dxfId="583" priority="163" stopIfTrue="1">
      <formula>AND(NE(#REF!,"#"),NE(F97,""),NE(COUNTA($B97:E97),0))</formula>
    </cfRule>
  </conditionalFormatting>
  <conditionalFormatting sqref="G89:G90">
    <cfRule type="expression" dxfId="582" priority="171" stopIfTrue="1">
      <formula>AND(NE(#REF!,"#"),NE($G89,""),OR(COUNTBLANK($C89:$F89)=5,NE($B89,""),IFERROR(VLOOKUP($G89,INDIRECT("VariableTypes!A2:A"),1,FALSE),TRUE)))</formula>
    </cfRule>
  </conditionalFormatting>
  <conditionalFormatting sqref="H89:H90">
    <cfRule type="expression" dxfId="581" priority="172" stopIfTrue="1">
      <formula>AND(NE(#REF!,"#"),NE($H89,""),NOT(IFERROR(VLOOKUP($G89,INDIRECT("VariableTypes!$A$2:$D"),4,FALSE),FALSE)))</formula>
    </cfRule>
  </conditionalFormatting>
  <conditionalFormatting sqref="I89">
    <cfRule type="expression" dxfId="580" priority="173" stopIfTrue="1">
      <formula>AND(NE(#REF!,"#"),NE($I89,""),NOT(IFERROR(VLOOKUP($G89,INDIRECT("VariableTypes!$A$2:$E"),5,FALSE),FALSE)),OR($B89="",#REF!=""))</formula>
    </cfRule>
  </conditionalFormatting>
  <conditionalFormatting sqref="G89:G90">
    <cfRule type="expression" dxfId="579" priority="174" stopIfTrue="1">
      <formula>AND(NE(#REF!,"#"),COUNTBLANK($C89:$F89)&lt;5,ISBLANK($B89))</formula>
    </cfRule>
  </conditionalFormatting>
  <conditionalFormatting sqref="H89:H90">
    <cfRule type="expression" dxfId="578" priority="175" stopIfTrue="1">
      <formula>AND(NE(#REF!,"#"),IFERROR(VLOOKUP($G89,INDIRECT("VariableTypes!$A$2:$D"),4,FALSE),FALSE))</formula>
    </cfRule>
  </conditionalFormatting>
  <conditionalFormatting sqref="I89">
    <cfRule type="expression" dxfId="577" priority="176" stopIfTrue="1">
      <formula>AND(NE(#REF!,"#"),OR(IFERROR(VLOOKUP($G89,INDIRECT("VariableTypes!$A$2:$E"),5,FALSE),FALSE),AND(NE($B89,""),NE(#REF!,""))))</formula>
    </cfRule>
  </conditionalFormatting>
  <conditionalFormatting sqref="D97">
    <cfRule type="expression" dxfId="576" priority="177" stopIfTrue="1">
      <formula>AND(NE(#REF!,"#"),NE(D97,""),NE(COUNTA(#REF!),0))</formula>
    </cfRule>
  </conditionalFormatting>
  <conditionalFormatting sqref="I93:I95">
    <cfRule type="expression" dxfId="575" priority="162" stopIfTrue="1">
      <formula>AND(NE(#REF!,"#"),NE(I93,""),NE(COUNTA($A93:H93),0))</formula>
    </cfRule>
  </conditionalFormatting>
  <conditionalFormatting sqref="F98:H98">
    <cfRule type="expression" dxfId="574" priority="155" stopIfTrue="1">
      <formula>AND(NE(#REF!,"#"),NE(F98,""),NE(COUNTA($C98:E98),0))</formula>
    </cfRule>
  </conditionalFormatting>
  <conditionalFormatting sqref="J98:K98">
    <cfRule type="expression" dxfId="573" priority="156" stopIfTrue="1">
      <formula>AND(NE(#REF!,"#"),NE($J98,""),NOT(IFERROR(VLOOKUP($H98,INDIRECT("VariableTypes!$A$2:$E"),5,FALSE),FALSE)),OR($C98="",#REF!=""))</formula>
    </cfRule>
  </conditionalFormatting>
  <conditionalFormatting sqref="J98:K98">
    <cfRule type="expression" dxfId="572" priority="157" stopIfTrue="1">
      <formula>AND(NE(#REF!,"#"),OR(IFERROR(VLOOKUP($H98,INDIRECT("VariableTypes!$A$2:$E"),5,FALSE),FALSE),AND(NE($C98,""),NE(#REF!,""))))</formula>
    </cfRule>
  </conditionalFormatting>
  <conditionalFormatting sqref="F100 H100:I100">
    <cfRule type="expression" dxfId="571" priority="158" stopIfTrue="1">
      <formula>AND(NE(#REF!,"#"),NE(F100,""),NE(COUNTA($D100:E100),0))</formula>
    </cfRule>
  </conditionalFormatting>
  <conditionalFormatting sqref="D100">
    <cfRule type="expression" dxfId="570" priority="159" stopIfTrue="1">
      <formula>AND(NE(#REF!,"#"),NE(D100,""),NE(COUNTA($D100:F100),0))</formula>
    </cfRule>
  </conditionalFormatting>
  <conditionalFormatting sqref="J100:K100">
    <cfRule type="expression" dxfId="569" priority="160" stopIfTrue="1">
      <formula>AND(NE(#REF!,"#"),NE($J100,""),NOT(IFERROR(VLOOKUP($I100,INDIRECT("VariableTypes!$A$2:$E"),5,FALSE),FALSE)),OR($D100="",#REF!=""))</formula>
    </cfRule>
  </conditionalFormatting>
  <conditionalFormatting sqref="J100:K100">
    <cfRule type="expression" dxfId="568" priority="161" stopIfTrue="1">
      <formula>AND(NE(#REF!,"#"),OR(IFERROR(VLOOKUP($I100,INDIRECT("VariableTypes!$A$2:$E"),5,FALSE),FALSE),AND(NE($D100,""),NE(#REF!,""))))</formula>
    </cfRule>
  </conditionalFormatting>
  <conditionalFormatting sqref="F91:I92">
    <cfRule type="expression" dxfId="567" priority="150" stopIfTrue="1">
      <formula>AND(NE(#REF!,"#"),NE(F91,""),NE(COUNTA($A91:E91),0))</formula>
    </cfRule>
  </conditionalFormatting>
  <conditionalFormatting sqref="E92">
    <cfRule type="expression" dxfId="566" priority="151" stopIfTrue="1">
      <formula>AND(NE(#REF!,"#"),NE(E92,""),NE(COUNTA($A94:D94),0))</formula>
    </cfRule>
  </conditionalFormatting>
  <conditionalFormatting sqref="D91:D92">
    <cfRule type="expression" dxfId="565" priority="149" stopIfTrue="1">
      <formula>AND(NE(#REF!,"#"),NE(D91,""),NE(COUNTA($A91:C91),0))</formula>
    </cfRule>
  </conditionalFormatting>
  <conditionalFormatting sqref="E91">
    <cfRule type="expression" dxfId="564" priority="152" stopIfTrue="1">
      <formula>AND(NE(#REF!,"#"),NE(E91,""),NE(COUNTA($A93:C93),0))</formula>
    </cfRule>
  </conditionalFormatting>
  <conditionalFormatting sqref="D93">
    <cfRule type="expression" dxfId="563" priority="153" stopIfTrue="1">
      <formula>AND(NE(#REF!,"#"),NE(D93,""),NE(COUNTA(#REF!),0))</formula>
    </cfRule>
  </conditionalFormatting>
  <conditionalFormatting sqref="D94">
    <cfRule type="expression" dxfId="562" priority="154" stopIfTrue="1">
      <formula>AND(NE(#REF!,"#"),NE(D94,""),NE(COUNTA(#REF!),0))</formula>
    </cfRule>
  </conditionalFormatting>
  <conditionalFormatting sqref="H96:I96">
    <cfRule type="expression" dxfId="561" priority="146" stopIfTrue="1">
      <formula>AND(NE(#REF!,"#"),NE(H96,""),NE(COUNTA($A96:G96),0))</formula>
    </cfRule>
  </conditionalFormatting>
  <conditionalFormatting sqref="H96:I96">
    <cfRule type="expression" dxfId="560" priority="147" stopIfTrue="1">
      <formula>AND(NE(#REF!,"#"),COUNTBLANK($C96:$G96)&lt;5,ISBLANK($A96))</formula>
    </cfRule>
  </conditionalFormatting>
  <conditionalFormatting sqref="H96:I96">
    <cfRule type="expression" dxfId="559" priority="148" stopIfTrue="1">
      <formula>AND(NE(#REF!,"#"),NE($H96,""),OR(COUNTBLANK($C96:$G96)=5,NE($A96,""),IFERROR(VLOOKUP($H96,INDIRECT("VariableTypes!A2:A"),1,FALSE),TRUE)))</formula>
    </cfRule>
  </conditionalFormatting>
  <conditionalFormatting sqref="G96">
    <cfRule type="expression" dxfId="558" priority="143" stopIfTrue="1">
      <formula>AND(NE(#REF!,"#"),NE(G96,""),NE(COUNTA($C96:F96),0))</formula>
    </cfRule>
  </conditionalFormatting>
  <conditionalFormatting sqref="G96">
    <cfRule type="expression" dxfId="557" priority="144" stopIfTrue="1">
      <formula>AND(NE(#REF!,"#"),COUNTBLANK($C96:$F96)&lt;5,ISBLANK(#REF!))</formula>
    </cfRule>
  </conditionalFormatting>
  <conditionalFormatting sqref="G96">
    <cfRule type="expression" dxfId="556" priority="145" stopIfTrue="1">
      <formula>AND(NE(#REF!,"#"),NE($G96,""),OR(COUNTBLANK($C96:$F96)=5,NE(#REF!,""),IFERROR(VLOOKUP($G96,INDIRECT("VariableTypes!A2:A"),1,FALSE),TRUE)))</formula>
    </cfRule>
  </conditionalFormatting>
  <conditionalFormatting sqref="C96:F96 E97">
    <cfRule type="expression" dxfId="555" priority="142" stopIfTrue="1">
      <formula>AND(NE(#REF!,"#"),NE(C96,""),NE(COUNTA(#REF!),0))</formula>
    </cfRule>
  </conditionalFormatting>
  <conditionalFormatting sqref="H93">
    <cfRule type="expression" dxfId="554" priority="178" stopIfTrue="1">
      <formula>AND(NE(#REF!,"#"),NE(H93,""),NE(COUNTA($A93:F93),0))</formula>
    </cfRule>
  </conditionalFormatting>
  <conditionalFormatting sqref="E94:E95">
    <cfRule type="expression" dxfId="553" priority="179" stopIfTrue="1">
      <formula>AND(NE(#REF!,"#"),NE(E94,""),NE(COUNTA($A94:E94),0))</formula>
    </cfRule>
  </conditionalFormatting>
  <conditionalFormatting sqref="J99:K99">
    <cfRule type="expression" dxfId="552" priority="180" stopIfTrue="1">
      <formula>AND(NE(#REF!,"#"),NE($J99,""),NOT(IFERROR(VLOOKUP($H99,INDIRECT("VariableTypes!$A$2:$E"),5,FALSE),FALSE)),OR(#REF!="",#REF!=""))</formula>
    </cfRule>
  </conditionalFormatting>
  <conditionalFormatting sqref="J99:K99">
    <cfRule type="expression" dxfId="551" priority="181" stopIfTrue="1">
      <formula>AND(NE(#REF!,"#"),OR(IFERROR(VLOOKUP($H99,INDIRECT("VariableTypes!$A$2:$E"),5,FALSE),FALSE),AND(NE(#REF!,""),NE(#REF!,""))))</formula>
    </cfRule>
  </conditionalFormatting>
  <conditionalFormatting sqref="G93:G95 H94:H95">
    <cfRule type="expression" dxfId="550" priority="182" stopIfTrue="1">
      <formula>AND(NE(#REF!,"#"),NE(G93,""),NE(COUNTA($A93:D93),0))</formula>
    </cfRule>
  </conditionalFormatting>
  <conditionalFormatting sqref="D95">
    <cfRule type="expression" dxfId="549" priority="141" stopIfTrue="1">
      <formula>AND(NE(#REF!,"#"),NE(D95,""),NE(COUNTA(#REF!),0))</formula>
    </cfRule>
  </conditionalFormatting>
  <conditionalFormatting sqref="A104:A106">
    <cfRule type="cellIs" dxfId="548" priority="136" stopIfTrue="1" operator="equal">
      <formula>"include_in_docs"</formula>
    </cfRule>
  </conditionalFormatting>
  <conditionalFormatting sqref="D117:F117 C118:F118">
    <cfRule type="expression" dxfId="547" priority="117" stopIfTrue="1">
      <formula>AND(NE(#REF!,"#"),NE(C117,""),NE(COUNTA($B117:B117),0))</formula>
    </cfRule>
  </conditionalFormatting>
  <conditionalFormatting sqref="J125:K125 J124 J117:K123">
    <cfRule type="expression" dxfId="546" priority="120" stopIfTrue="1">
      <formula>AND(NE(#REF!,"#"),NE($J117,""),NOT(IFERROR(VLOOKUP($H117,INDIRECT("VariableTypes!$A$2:$E"),5,FALSE),FALSE)),OR($B117="",$C117=""))</formula>
    </cfRule>
  </conditionalFormatting>
  <conditionalFormatting sqref="J125:K125 J124 J117:K123">
    <cfRule type="expression" dxfId="545" priority="123" stopIfTrue="1">
      <formula>AND(NE(#REF!,"#"),OR(IFERROR(VLOOKUP($H117,INDIRECT("VariableTypes!$A$2:$E"),5,FALSE),FALSE),AND(NE($B117,""),NE($C117,""))))</formula>
    </cfRule>
  </conditionalFormatting>
  <conditionalFormatting sqref="F125:I125">
    <cfRule type="expression" dxfId="544" priority="116" stopIfTrue="1">
      <formula>AND(NE(#REF!,"#"),NE(F125,""),NE(COUNTA($B125:E125),0))</formula>
    </cfRule>
  </conditionalFormatting>
  <conditionalFormatting sqref="G117:G118">
    <cfRule type="expression" dxfId="543" priority="124" stopIfTrue="1">
      <formula>AND(NE(#REF!,"#"),NE($G117,""),OR(COUNTBLANK($C117:$F117)=5,NE($B117,""),IFERROR(VLOOKUP($G117,INDIRECT("VariableTypes!A2:A"),1,FALSE),TRUE)))</formula>
    </cfRule>
  </conditionalFormatting>
  <conditionalFormatting sqref="H117:H118">
    <cfRule type="expression" dxfId="542" priority="125" stopIfTrue="1">
      <formula>AND(NE(#REF!,"#"),NE($H117,""),NOT(IFERROR(VLOOKUP($G117,INDIRECT("VariableTypes!$A$2:$D"),4,FALSE),FALSE)))</formula>
    </cfRule>
  </conditionalFormatting>
  <conditionalFormatting sqref="I117">
    <cfRule type="expression" dxfId="541" priority="126" stopIfTrue="1">
      <formula>AND(NE(#REF!,"#"),NE($I117,""),NOT(IFERROR(VLOOKUP($G117,INDIRECT("VariableTypes!$A$2:$E"),5,FALSE),FALSE)),OR($B117="",#REF!=""))</formula>
    </cfRule>
  </conditionalFormatting>
  <conditionalFormatting sqref="G117:G118">
    <cfRule type="expression" dxfId="540" priority="127" stopIfTrue="1">
      <formula>AND(NE(#REF!,"#"),COUNTBLANK($C117:$F117)&lt;5,ISBLANK($B117))</formula>
    </cfRule>
  </conditionalFormatting>
  <conditionalFormatting sqref="H117:H118">
    <cfRule type="expression" dxfId="539" priority="128" stopIfTrue="1">
      <formula>AND(NE(#REF!,"#"),IFERROR(VLOOKUP($G117,INDIRECT("VariableTypes!$A$2:$D"),4,FALSE),FALSE))</formula>
    </cfRule>
  </conditionalFormatting>
  <conditionalFormatting sqref="I117">
    <cfRule type="expression" dxfId="538" priority="129" stopIfTrue="1">
      <formula>AND(NE(#REF!,"#"),OR(IFERROR(VLOOKUP($G117,INDIRECT("VariableTypes!$A$2:$E"),5,FALSE),FALSE),AND(NE($B117,""),NE(#REF!,""))))</formula>
    </cfRule>
  </conditionalFormatting>
  <conditionalFormatting sqref="D125">
    <cfRule type="expression" dxfId="537" priority="130" stopIfTrue="1">
      <formula>AND(NE(#REF!,"#"),NE(D125,""),NE(COUNTA(#REF!),0))</formula>
    </cfRule>
  </conditionalFormatting>
  <conditionalFormatting sqref="I121:I123">
    <cfRule type="expression" dxfId="536" priority="115" stopIfTrue="1">
      <formula>AND(NE(#REF!,"#"),NE(I121,""),NE(COUNTA($A121:H121),0))</formula>
    </cfRule>
  </conditionalFormatting>
  <conditionalFormatting sqref="F126:H126">
    <cfRule type="expression" dxfId="535" priority="108" stopIfTrue="1">
      <formula>AND(NE(#REF!,"#"),NE(F126,""),NE(COUNTA($C126:E126),0))</formula>
    </cfRule>
  </conditionalFormatting>
  <conditionalFormatting sqref="J126:K126">
    <cfRule type="expression" dxfId="534" priority="109" stopIfTrue="1">
      <formula>AND(NE(#REF!,"#"),NE($J126,""),NOT(IFERROR(VLOOKUP($H126,INDIRECT("VariableTypes!$A$2:$E"),5,FALSE),FALSE)),OR($C126="",#REF!=""))</formula>
    </cfRule>
  </conditionalFormatting>
  <conditionalFormatting sqref="J126:K126">
    <cfRule type="expression" dxfId="533" priority="110" stopIfTrue="1">
      <formula>AND(NE(#REF!,"#"),OR(IFERROR(VLOOKUP($H126,INDIRECT("VariableTypes!$A$2:$E"),5,FALSE),FALSE),AND(NE($C126,""),NE(#REF!,""))))</formula>
    </cfRule>
  </conditionalFormatting>
  <conditionalFormatting sqref="F128 H128:I128">
    <cfRule type="expression" dxfId="532" priority="111" stopIfTrue="1">
      <formula>AND(NE(#REF!,"#"),NE(F128,""),NE(COUNTA($D128:E128),0))</formula>
    </cfRule>
  </conditionalFormatting>
  <conditionalFormatting sqref="D128">
    <cfRule type="expression" dxfId="531" priority="112" stopIfTrue="1">
      <formula>AND(NE(#REF!,"#"),NE(D128,""),NE(COUNTA($D128:F128),0))</formula>
    </cfRule>
  </conditionalFormatting>
  <conditionalFormatting sqref="J128:K128">
    <cfRule type="expression" dxfId="530" priority="113" stopIfTrue="1">
      <formula>AND(NE(#REF!,"#"),NE($J128,""),NOT(IFERROR(VLOOKUP($I128,INDIRECT("VariableTypes!$A$2:$E"),5,FALSE),FALSE)),OR($D128="",#REF!=""))</formula>
    </cfRule>
  </conditionalFormatting>
  <conditionalFormatting sqref="J128:K128">
    <cfRule type="expression" dxfId="529" priority="114" stopIfTrue="1">
      <formula>AND(NE(#REF!,"#"),OR(IFERROR(VLOOKUP($I128,INDIRECT("VariableTypes!$A$2:$E"),5,FALSE),FALSE),AND(NE($D128,""),NE(#REF!,""))))</formula>
    </cfRule>
  </conditionalFormatting>
  <conditionalFormatting sqref="F119:I120">
    <cfRule type="expression" dxfId="528" priority="103" stopIfTrue="1">
      <formula>AND(NE(#REF!,"#"),NE(F119,""),NE(COUNTA($A119:E119),0))</formula>
    </cfRule>
  </conditionalFormatting>
  <conditionalFormatting sqref="E120">
    <cfRule type="expression" dxfId="527" priority="104" stopIfTrue="1">
      <formula>AND(NE(#REF!,"#"),NE(E120,""),NE(COUNTA($A122:D122),0))</formula>
    </cfRule>
  </conditionalFormatting>
  <conditionalFormatting sqref="D119:D120">
    <cfRule type="expression" dxfId="526" priority="102" stopIfTrue="1">
      <formula>AND(NE(#REF!,"#"),NE(D119,""),NE(COUNTA($A119:C119),0))</formula>
    </cfRule>
  </conditionalFormatting>
  <conditionalFormatting sqref="E119">
    <cfRule type="expression" dxfId="525" priority="105" stopIfTrue="1">
      <formula>AND(NE(#REF!,"#"),NE(E119,""),NE(COUNTA($A121:C121),0))</formula>
    </cfRule>
  </conditionalFormatting>
  <conditionalFormatting sqref="D121">
    <cfRule type="expression" dxfId="524" priority="106" stopIfTrue="1">
      <formula>AND(NE(#REF!,"#"),NE(D121,""),NE(COUNTA(#REF!),0))</formula>
    </cfRule>
  </conditionalFormatting>
  <conditionalFormatting sqref="D122">
    <cfRule type="expression" dxfId="523" priority="107" stopIfTrue="1">
      <formula>AND(NE(#REF!,"#"),NE(D122,""),NE(COUNTA(#REF!),0))</formula>
    </cfRule>
  </conditionalFormatting>
  <conditionalFormatting sqref="H124:I124">
    <cfRule type="expression" dxfId="522" priority="99" stopIfTrue="1">
      <formula>AND(NE(#REF!,"#"),NE(H124,""),NE(COUNTA($A124:G124),0))</formula>
    </cfRule>
  </conditionalFormatting>
  <conditionalFormatting sqref="H124:I124">
    <cfRule type="expression" dxfId="521" priority="100" stopIfTrue="1">
      <formula>AND(NE(#REF!,"#"),COUNTBLANK($C124:$G124)&lt;5,ISBLANK($A124))</formula>
    </cfRule>
  </conditionalFormatting>
  <conditionalFormatting sqref="H124:I124">
    <cfRule type="expression" dxfId="520" priority="101" stopIfTrue="1">
      <formula>AND(NE(#REF!,"#"),NE($H124,""),OR(COUNTBLANK($C124:$G124)=5,NE($A124,""),IFERROR(VLOOKUP($H124,INDIRECT("VariableTypes!A2:A"),1,FALSE),TRUE)))</formula>
    </cfRule>
  </conditionalFormatting>
  <conditionalFormatting sqref="G124">
    <cfRule type="expression" dxfId="519" priority="96" stopIfTrue="1">
      <formula>AND(NE(#REF!,"#"),NE(G124,""),NE(COUNTA($C124:F124),0))</formula>
    </cfRule>
  </conditionalFormatting>
  <conditionalFormatting sqref="G124">
    <cfRule type="expression" dxfId="518" priority="97" stopIfTrue="1">
      <formula>AND(NE(#REF!,"#"),COUNTBLANK($C124:$F124)&lt;5,ISBLANK(#REF!))</formula>
    </cfRule>
  </conditionalFormatting>
  <conditionalFormatting sqref="G124">
    <cfRule type="expression" dxfId="517" priority="98" stopIfTrue="1">
      <formula>AND(NE(#REF!,"#"),NE($G124,""),OR(COUNTBLANK($C124:$F124)=5,NE(#REF!,""),IFERROR(VLOOKUP($G124,INDIRECT("VariableTypes!A2:A"),1,FALSE),TRUE)))</formula>
    </cfRule>
  </conditionalFormatting>
  <conditionalFormatting sqref="C124:F124 E125">
    <cfRule type="expression" dxfId="516" priority="95" stopIfTrue="1">
      <formula>AND(NE(#REF!,"#"),NE(C124,""),NE(COUNTA(#REF!),0))</formula>
    </cfRule>
  </conditionalFormatting>
  <conditionalFormatting sqref="H121">
    <cfRule type="expression" dxfId="515" priority="131" stopIfTrue="1">
      <formula>AND(NE(#REF!,"#"),NE(H121,""),NE(COUNTA($A121:F121),0))</formula>
    </cfRule>
  </conditionalFormatting>
  <conditionalFormatting sqref="E122:E123">
    <cfRule type="expression" dxfId="514" priority="132" stopIfTrue="1">
      <formula>AND(NE(#REF!,"#"),NE(E122,""),NE(COUNTA($A122:E122),0))</formula>
    </cfRule>
  </conditionalFormatting>
  <conditionalFormatting sqref="G121:G123 H122:H123">
    <cfRule type="expression" dxfId="513" priority="135" stopIfTrue="1">
      <formula>AND(NE(#REF!,"#"),NE(G121,""),NE(COUNTA($A121:D121),0))</formula>
    </cfRule>
  </conditionalFormatting>
  <conditionalFormatting sqref="D123">
    <cfRule type="expression" dxfId="512" priority="94" stopIfTrue="1">
      <formula>AND(NE(#REF!,"#"),NE(D123,""),NE(COUNTA(#REF!),0))</formula>
    </cfRule>
  </conditionalFormatting>
  <conditionalFormatting sqref="A132:A134">
    <cfRule type="cellIs" dxfId="511" priority="89" stopIfTrue="1" operator="equal">
      <formula>"include_in_docs"</formula>
    </cfRule>
  </conditionalFormatting>
  <conditionalFormatting sqref="G86">
    <cfRule type="expression" dxfId="510" priority="87" stopIfTrue="1">
      <formula>AND(NE(#REF!,"#"),NE(G86,""),NE(COUNTA($C86:F86),0))</formula>
    </cfRule>
  </conditionalFormatting>
  <conditionalFormatting sqref="G114">
    <cfRule type="expression" dxfId="509" priority="86" stopIfTrue="1">
      <formula>AND(NE(#REF!,"#"),NE(G114,""),NE(COUNTA($C114:F114),0))</formula>
    </cfRule>
  </conditionalFormatting>
  <conditionalFormatting sqref="I20">
    <cfRule type="expression" dxfId="508" priority="84" stopIfTrue="1">
      <formula>AND(NE(#REF!,"#"),NE(I20,""),NE(COUNTA($C20:H20),0))</formula>
    </cfRule>
  </conditionalFormatting>
  <conditionalFormatting sqref="I48">
    <cfRule type="expression" dxfId="507" priority="83" stopIfTrue="1">
      <formula>AND(NE(#REF!,"#"),NE(I48,""),NE(COUNTA($C48:H48),0))</formula>
    </cfRule>
  </conditionalFormatting>
  <conditionalFormatting sqref="I57">
    <cfRule type="expression" dxfId="506" priority="82" stopIfTrue="1">
      <formula>AND(NE(#REF!,"#"),NE(I57,""),NE(COUNTA($C57:H57),0))</formula>
    </cfRule>
  </conditionalFormatting>
  <conditionalFormatting sqref="I85">
    <cfRule type="expression" dxfId="505" priority="81" stopIfTrue="1">
      <formula>AND(NE(#REF!,"#"),NE(I85,""),NE(COUNTA($C85:H85),0))</formula>
    </cfRule>
  </conditionalFormatting>
  <conditionalFormatting sqref="I113">
    <cfRule type="expression" dxfId="504" priority="80" stopIfTrue="1">
      <formula>AND(NE(#REF!,"#"),NE(I113,""),NE(COUNTA($C113:H113),0))</formula>
    </cfRule>
  </conditionalFormatting>
  <conditionalFormatting sqref="G12">
    <cfRule type="expression" dxfId="503" priority="79" stopIfTrue="1">
      <formula>AND(NE(#REF!,"#"),NE(G12,""),NE(COUNTA($C12:F12),0))</formula>
    </cfRule>
  </conditionalFormatting>
  <conditionalFormatting sqref="D103:G103">
    <cfRule type="expression" dxfId="502" priority="72" stopIfTrue="1">
      <formula>AND(NE(#REF!,"#"),NE(D103,""),NE(COUNTA($B103:C103),0))</formula>
    </cfRule>
  </conditionalFormatting>
  <conditionalFormatting sqref="H103">
    <cfRule type="expression" dxfId="501" priority="73" stopIfTrue="1">
      <formula>AND(NE(#REF!,"#"),NE($H103,""),OR(COUNTBLANK($C103:$G103)=5,NE($B103,""),IFERROR(VLOOKUP($H103,INDIRECT("VariableTypes!A2:A"),1,FALSE),TRUE)))</formula>
    </cfRule>
  </conditionalFormatting>
  <conditionalFormatting sqref="I103">
    <cfRule type="expression" dxfId="500" priority="74" stopIfTrue="1">
      <formula>AND(NE(#REF!,"#"),NE($I103,""),NOT(IFERROR(VLOOKUP($H103,INDIRECT("VariableTypes!$A$2:$D"),4,FALSE),FALSE)))</formula>
    </cfRule>
  </conditionalFormatting>
  <conditionalFormatting sqref="J103:K103">
    <cfRule type="expression" dxfId="499" priority="75" stopIfTrue="1">
      <formula>AND(NE(#REF!,"#"),NE($J103,""),NOT(IFERROR(VLOOKUP($H103,INDIRECT("VariableTypes!$A$2:$E"),5,FALSE),FALSE)),OR($B103="",$C103=""))</formula>
    </cfRule>
  </conditionalFormatting>
  <conditionalFormatting sqref="H103">
    <cfRule type="expression" dxfId="498" priority="76" stopIfTrue="1">
      <formula>AND(NE(#REF!,"#"),COUNTBLANK($C103:$G103)&lt;5,ISBLANK($B103))</formula>
    </cfRule>
  </conditionalFormatting>
  <conditionalFormatting sqref="I103">
    <cfRule type="expression" dxfId="497" priority="77" stopIfTrue="1">
      <formula>AND(NE(#REF!,"#"),IFERROR(VLOOKUP($H103,INDIRECT("VariableTypes!$A$2:$D"),4,FALSE),FALSE))</formula>
    </cfRule>
  </conditionalFormatting>
  <conditionalFormatting sqref="J103:K103">
    <cfRule type="expression" dxfId="496" priority="78" stopIfTrue="1">
      <formula>AND(NE(#REF!,"#"),OR(IFERROR(VLOOKUP($H103,INDIRECT("VariableTypes!$A$2:$E"),5,FALSE),FALSE),AND(NE($B103,""),NE($C103,""))))</formula>
    </cfRule>
  </conditionalFormatting>
  <conditionalFormatting sqref="J101:K102">
    <cfRule type="expression" dxfId="495" priority="70" stopIfTrue="1">
      <formula>AND(NE(#REF!,"#"),NE($J101,""),NOT(IFERROR(VLOOKUP($I101,INDIRECT("VariableTypes!$A$2:$E"),5,FALSE),FALSE)),OR($D101="",#REF!=""))</formula>
    </cfRule>
  </conditionalFormatting>
  <conditionalFormatting sqref="J101:K102">
    <cfRule type="expression" dxfId="494" priority="71" stopIfTrue="1">
      <formula>AND(NE(#REF!,"#"),OR(IFERROR(VLOOKUP($I101,INDIRECT("VariableTypes!$A$2:$E"),5,FALSE),FALSE),AND(NE($D101,""),NE(#REF!,""))))</formula>
    </cfRule>
  </conditionalFormatting>
  <conditionalFormatting sqref="L104">
    <cfRule type="expression" dxfId="493" priority="66" stopIfTrue="1">
      <formula>AND(NE(#REF!,"#"),NE(L104,""),NE(COUNTA($C104:H104),0))</formula>
    </cfRule>
  </conditionalFormatting>
  <conditionalFormatting sqref="L104">
    <cfRule type="expression" dxfId="492" priority="67" stopIfTrue="1">
      <formula>AND(NE(#REF!,"#"),COUNTBLANK($C104:$F104)&lt;5,ISBLANK(#REF!))</formula>
    </cfRule>
  </conditionalFormatting>
  <conditionalFormatting sqref="L104">
    <cfRule type="expression" dxfId="491" priority="68" stopIfTrue="1">
      <formula>AND(NE(#REF!,"#"),NE($G104,""),OR(COUNTBLANK($C104:$F104)=5,NE(#REF!,""),IFERROR(VLOOKUP($G104,INDIRECT("VariableTypes!A2:A"),1,FALSE),TRUE)))</formula>
    </cfRule>
  </conditionalFormatting>
  <conditionalFormatting sqref="D104:G104">
    <cfRule type="expression" dxfId="490" priority="69" stopIfTrue="1">
      <formula>AND(NE(#REF!,"#"),NE(D104,""),NE(COUNTA($C104:C104),0))</formula>
    </cfRule>
  </conditionalFormatting>
  <conditionalFormatting sqref="D131:G131">
    <cfRule type="expression" dxfId="489" priority="59" stopIfTrue="1">
      <formula>AND(NE(#REF!,"#"),NE(D131,""),NE(COUNTA($B131:C131),0))</formula>
    </cfRule>
  </conditionalFormatting>
  <conditionalFormatting sqref="H131">
    <cfRule type="expression" dxfId="488" priority="60" stopIfTrue="1">
      <formula>AND(NE(#REF!,"#"),NE($H131,""),OR(COUNTBLANK($C131:$G131)=5,NE($B131,""),IFERROR(VLOOKUP($H131,INDIRECT("VariableTypes!A2:A"),1,FALSE),TRUE)))</formula>
    </cfRule>
  </conditionalFormatting>
  <conditionalFormatting sqref="I131">
    <cfRule type="expression" dxfId="487" priority="61" stopIfTrue="1">
      <formula>AND(NE(#REF!,"#"),NE($I131,""),NOT(IFERROR(VLOOKUP($H131,INDIRECT("VariableTypes!$A$2:$D"),4,FALSE),FALSE)))</formula>
    </cfRule>
  </conditionalFormatting>
  <conditionalFormatting sqref="J131:K131">
    <cfRule type="expression" dxfId="486" priority="62" stopIfTrue="1">
      <formula>AND(NE(#REF!,"#"),NE($J131,""),NOT(IFERROR(VLOOKUP($H131,INDIRECT("VariableTypes!$A$2:$E"),5,FALSE),FALSE)),OR($B131="",$C131=""))</formula>
    </cfRule>
  </conditionalFormatting>
  <conditionalFormatting sqref="H131">
    <cfRule type="expression" dxfId="485" priority="63" stopIfTrue="1">
      <formula>AND(NE(#REF!,"#"),COUNTBLANK($C131:$G131)&lt;5,ISBLANK($B131))</formula>
    </cfRule>
  </conditionalFormatting>
  <conditionalFormatting sqref="I131">
    <cfRule type="expression" dxfId="484" priority="64" stopIfTrue="1">
      <formula>AND(NE(#REF!,"#"),IFERROR(VLOOKUP($H131,INDIRECT("VariableTypes!$A$2:$D"),4,FALSE),FALSE))</formula>
    </cfRule>
  </conditionalFormatting>
  <conditionalFormatting sqref="J131:K131">
    <cfRule type="expression" dxfId="483" priority="65" stopIfTrue="1">
      <formula>AND(NE(#REF!,"#"),OR(IFERROR(VLOOKUP($H131,INDIRECT("VariableTypes!$A$2:$E"),5,FALSE),FALSE),AND(NE($B131,""),NE($C131,""))))</formula>
    </cfRule>
  </conditionalFormatting>
  <conditionalFormatting sqref="J129:K130">
    <cfRule type="expression" dxfId="482" priority="57" stopIfTrue="1">
      <formula>AND(NE(#REF!,"#"),NE($J129,""),NOT(IFERROR(VLOOKUP($I129,INDIRECT("VariableTypes!$A$2:$E"),5,FALSE),FALSE)),OR($D129="",#REF!=""))</formula>
    </cfRule>
  </conditionalFormatting>
  <conditionalFormatting sqref="J129:K130">
    <cfRule type="expression" dxfId="481" priority="58" stopIfTrue="1">
      <formula>AND(NE(#REF!,"#"),OR(IFERROR(VLOOKUP($I129,INDIRECT("VariableTypes!$A$2:$E"),5,FALSE),FALSE),AND(NE($D129,""),NE(#REF!,""))))</formula>
    </cfRule>
  </conditionalFormatting>
  <conditionalFormatting sqref="L132">
    <cfRule type="expression" dxfId="480" priority="53" stopIfTrue="1">
      <formula>AND(NE(#REF!,"#"),NE(L132,""),NE(COUNTA($C132:H132),0))</formula>
    </cfRule>
  </conditionalFormatting>
  <conditionalFormatting sqref="L132">
    <cfRule type="expression" dxfId="479" priority="54" stopIfTrue="1">
      <formula>AND(NE(#REF!,"#"),COUNTBLANK($C132:$F132)&lt;5,ISBLANK(#REF!))</formula>
    </cfRule>
  </conditionalFormatting>
  <conditionalFormatting sqref="L132">
    <cfRule type="expression" dxfId="478" priority="55" stopIfTrue="1">
      <formula>AND(NE(#REF!,"#"),NE($G132,""),OR(COUNTBLANK($C132:$F132)=5,NE(#REF!,""),IFERROR(VLOOKUP($G132,INDIRECT("VariableTypes!A2:A"),1,FALSE),TRUE)))</formula>
    </cfRule>
  </conditionalFormatting>
  <conditionalFormatting sqref="D132:G132">
    <cfRule type="expression" dxfId="477" priority="56" stopIfTrue="1">
      <formula>AND(NE(#REF!,"#"),NE(D132,""),NE(COUNTA($C132:C132),0))</formula>
    </cfRule>
  </conditionalFormatting>
  <conditionalFormatting sqref="D38:G38">
    <cfRule type="expression" dxfId="476" priority="46" stopIfTrue="1">
      <formula>AND(NE(#REF!,"#"),NE(D38,""),NE(COUNTA($B38:C38),0))</formula>
    </cfRule>
  </conditionalFormatting>
  <conditionalFormatting sqref="H38">
    <cfRule type="expression" dxfId="475" priority="47" stopIfTrue="1">
      <formula>AND(NE(#REF!,"#"),NE($H38,""),OR(COUNTBLANK($C38:$G38)=5,NE($B38,""),IFERROR(VLOOKUP($H38,INDIRECT("VariableTypes!A2:A"),1,FALSE),TRUE)))</formula>
    </cfRule>
  </conditionalFormatting>
  <conditionalFormatting sqref="I38">
    <cfRule type="expression" dxfId="474" priority="48" stopIfTrue="1">
      <formula>AND(NE(#REF!,"#"),NE($I38,""),NOT(IFERROR(VLOOKUP($H38,INDIRECT("VariableTypes!$A$2:$D"),4,FALSE),FALSE)))</formula>
    </cfRule>
  </conditionalFormatting>
  <conditionalFormatting sqref="J38:K38">
    <cfRule type="expression" dxfId="473" priority="49" stopIfTrue="1">
      <formula>AND(NE(#REF!,"#"),NE($J38,""),NOT(IFERROR(VLOOKUP($H38,INDIRECT("VariableTypes!$A$2:$E"),5,FALSE),FALSE)),OR($B38="",$C38=""))</formula>
    </cfRule>
  </conditionalFormatting>
  <conditionalFormatting sqref="H38">
    <cfRule type="expression" dxfId="472" priority="50" stopIfTrue="1">
      <formula>AND(NE(#REF!,"#"),COUNTBLANK($C38:$G38)&lt;5,ISBLANK($B38))</formula>
    </cfRule>
  </conditionalFormatting>
  <conditionalFormatting sqref="I38">
    <cfRule type="expression" dxfId="471" priority="51" stopIfTrue="1">
      <formula>AND(NE(#REF!,"#"),IFERROR(VLOOKUP($H38,INDIRECT("VariableTypes!$A$2:$D"),4,FALSE),FALSE))</formula>
    </cfRule>
  </conditionalFormatting>
  <conditionalFormatting sqref="J38:K38">
    <cfRule type="expression" dxfId="470" priority="52" stopIfTrue="1">
      <formula>AND(NE(#REF!,"#"),OR(IFERROR(VLOOKUP($H38,INDIRECT("VariableTypes!$A$2:$E"),5,FALSE),FALSE),AND(NE($B38,""),NE($C38,""))))</formula>
    </cfRule>
  </conditionalFormatting>
  <conditionalFormatting sqref="J36:K37">
    <cfRule type="expression" dxfId="469" priority="44" stopIfTrue="1">
      <formula>AND(NE(#REF!,"#"),NE($J36,""),NOT(IFERROR(VLOOKUP($I36,INDIRECT("VariableTypes!$A$2:$E"),5,FALSE),FALSE)),OR($D36="",#REF!=""))</formula>
    </cfRule>
  </conditionalFormatting>
  <conditionalFormatting sqref="J36:K37">
    <cfRule type="expression" dxfId="468" priority="45" stopIfTrue="1">
      <formula>AND(NE(#REF!,"#"),OR(IFERROR(VLOOKUP($I36,INDIRECT("VariableTypes!$A$2:$E"),5,FALSE),FALSE),AND(NE($D36,""),NE(#REF!,""))))</formula>
    </cfRule>
  </conditionalFormatting>
  <conditionalFormatting sqref="L39">
    <cfRule type="expression" dxfId="467" priority="40" stopIfTrue="1">
      <formula>AND(NE(#REF!,"#"),NE(L39,""),NE(COUNTA($C39:H39),0))</formula>
    </cfRule>
  </conditionalFormatting>
  <conditionalFormatting sqref="L39">
    <cfRule type="expression" dxfId="466" priority="41" stopIfTrue="1">
      <formula>AND(NE(#REF!,"#"),COUNTBLANK($C39:$F39)&lt;5,ISBLANK(#REF!))</formula>
    </cfRule>
  </conditionalFormatting>
  <conditionalFormatting sqref="L39">
    <cfRule type="expression" dxfId="465" priority="42" stopIfTrue="1">
      <formula>AND(NE(#REF!,"#"),NE($G39,""),OR(COUNTBLANK($C39:$F39)=5,NE(#REF!,""),IFERROR(VLOOKUP($G39,INDIRECT("VariableTypes!A2:A"),1,FALSE),TRUE)))</formula>
    </cfRule>
  </conditionalFormatting>
  <conditionalFormatting sqref="D39:G39">
    <cfRule type="expression" dxfId="464" priority="43" stopIfTrue="1">
      <formula>AND(NE(#REF!,"#"),NE(D39,""),NE(COUNTA($C39:C39),0))</formula>
    </cfRule>
  </conditionalFormatting>
  <conditionalFormatting sqref="G49">
    <cfRule type="expression" dxfId="463" priority="39" stopIfTrue="1">
      <formula>AND(NE(#REF!,"#"),NE(G49,""),NE(COUNTA($C49:F49),0))</formula>
    </cfRule>
  </conditionalFormatting>
  <conditionalFormatting sqref="H58:I59">
    <cfRule type="expression" dxfId="462" priority="38" stopIfTrue="1">
      <formula>AND(NE(#REF!,"#"),NE(H58,""),NE(COUNTA($D58:G58),0))</formula>
    </cfRule>
  </conditionalFormatting>
  <conditionalFormatting sqref="H87:I87">
    <cfRule type="expression" dxfId="461" priority="37" stopIfTrue="1">
      <formula>AND(NE(#REF!,"#"),NE(H87,""),NE(COUNTA($D87:G87),0))</formula>
    </cfRule>
  </conditionalFormatting>
  <conditionalFormatting sqref="H115:I115">
    <cfRule type="expression" dxfId="460" priority="36" stopIfTrue="1">
      <formula>AND(NE(#REF!,"#"),NE(H115,""),NE(COUNTA($D115:G115),0))</formula>
    </cfRule>
  </conditionalFormatting>
  <conditionalFormatting sqref="H21:I22">
    <cfRule type="expression" dxfId="459" priority="35" stopIfTrue="1">
      <formula>AND(NE(#REF!,"#"),NE(H21,""),NE(COUNTA($D21:G21),0))</formula>
    </cfRule>
  </conditionalFormatting>
  <conditionalFormatting sqref="D9">
    <cfRule type="expression" dxfId="458" priority="31" stopIfTrue="1">
      <formula>AND(NE(#REF!,"#"),NE(D9,""),NE(COUNTA(D9:$XFD9),0))</formula>
    </cfRule>
  </conditionalFormatting>
  <conditionalFormatting sqref="F11:H11">
    <cfRule type="expression" dxfId="457" priority="32" stopIfTrue="1">
      <formula>AND(NE(#REF!,"#"),NE(F11,""),NE(COUNTA($D11:E11),0))</formula>
    </cfRule>
  </conditionalFormatting>
  <conditionalFormatting sqref="F9:I9">
    <cfRule type="expression" dxfId="456" priority="33" stopIfTrue="1">
      <formula>AND(NE(#REF!,"#"),NE(F9,""),NE(COUNTA($E9:E9),0))</formula>
    </cfRule>
  </conditionalFormatting>
  <conditionalFormatting sqref="E10">
    <cfRule type="expression" dxfId="455" priority="34" stopIfTrue="1">
      <formula>AND(NE(#REF!,"#"),NE(E10,""),NE(COUNTA($D11:D11),0))</formula>
    </cfRule>
  </conditionalFormatting>
  <conditionalFormatting sqref="I11">
    <cfRule type="expression" dxfId="454" priority="30" stopIfTrue="1">
      <formula>AND(NE(#REF!,"#"),NE(I11,""),NE(COUNTA($C11:H11),0))</formula>
    </cfRule>
  </conditionalFormatting>
  <conditionalFormatting sqref="D3:G3 E8:G8">
    <cfRule type="expression" dxfId="453" priority="14" stopIfTrue="1">
      <formula>AND(NE(#REF!,"#"),NE(D3,""),NE(COUNTA($B3:C3),0))</formula>
    </cfRule>
  </conditionalFormatting>
  <conditionalFormatting sqref="H3 H5 H8">
    <cfRule type="expression" dxfId="452" priority="15" stopIfTrue="1">
      <formula>AND(NE(#REF!,"#"),NE($H3,""),OR(COUNTBLANK($C3:$G3)=5,NE($B3,""),IFERROR(VLOOKUP($H3,INDIRECT("VariableTypes!A2:A"),1,FALSE),TRUE)))</formula>
    </cfRule>
  </conditionalFormatting>
  <conditionalFormatting sqref="I3:I5 I8">
    <cfRule type="expression" dxfId="451" priority="16" stopIfTrue="1">
      <formula>AND(NE(#REF!,"#"),NE($I3,""),NOT(IFERROR(VLOOKUP($H3,INDIRECT("VariableTypes!$A$2:$D"),4,FALSE),FALSE)))</formula>
    </cfRule>
  </conditionalFormatting>
  <conditionalFormatting sqref="J3:K3 J5:K5 J8:K8">
    <cfRule type="expression" dxfId="450" priority="17" stopIfTrue="1">
      <formula>AND(NE(#REF!,"#"),NE($J3,""),NOT(IFERROR(VLOOKUP($H3,INDIRECT("VariableTypes!$A$2:$E"),5,FALSE),FALSE)),OR($B3="",$C3=""))</formula>
    </cfRule>
  </conditionalFormatting>
  <conditionalFormatting sqref="H3 H5 H8">
    <cfRule type="expression" dxfId="449" priority="18" stopIfTrue="1">
      <formula>AND(NE(#REF!,"#"),COUNTBLANK($C3:$G3)&lt;5,ISBLANK($B3))</formula>
    </cfRule>
  </conditionalFormatting>
  <conditionalFormatting sqref="I3:I5 I8">
    <cfRule type="expression" dxfId="448" priority="19" stopIfTrue="1">
      <formula>AND(NE(#REF!,"#"),IFERROR(VLOOKUP($H3,INDIRECT("VariableTypes!$A$2:$D"),4,FALSE),FALSE))</formula>
    </cfRule>
  </conditionalFormatting>
  <conditionalFormatting sqref="J3:K3 J5:K5 J8:K8">
    <cfRule type="expression" dxfId="447" priority="20" stopIfTrue="1">
      <formula>AND(NE(#REF!,"#"),OR(IFERROR(VLOOKUP($H3,INDIRECT("VariableTypes!$A$2:$E"),5,FALSE),FALSE),AND(NE($B3,""),NE($C3,""))))</formula>
    </cfRule>
  </conditionalFormatting>
  <conditionalFormatting sqref="H6">
    <cfRule type="expression" dxfId="446" priority="13" stopIfTrue="1">
      <formula>AND(NE(#REF!,"#"),COUNTBLANK($C6:$G6)&lt;5,ISBLANK($B6))</formula>
    </cfRule>
  </conditionalFormatting>
  <conditionalFormatting sqref="H6">
    <cfRule type="expression" dxfId="445" priority="10" stopIfTrue="1">
      <formula>AND(NE(#REF!,"#"),NE($H6,""),OR(COUNTBLANK($C6:$G6)=5,NE($B6,""),IFERROR(VLOOKUP($H6,INDIRECT("VariableTypes!A2:A"),1,FALSE),TRUE)))</formula>
    </cfRule>
  </conditionalFormatting>
  <conditionalFormatting sqref="I6:L6">
    <cfRule type="expression" dxfId="444" priority="11" stopIfTrue="1">
      <formula>AND(NE(#REF!,"#"),NE($I6,""),NOT(IFERROR(VLOOKUP($H6,INDIRECT("VariableTypes!$A$2:$D"),4,FALSE),FALSE)))</formula>
    </cfRule>
  </conditionalFormatting>
  <conditionalFormatting sqref="I6:L6">
    <cfRule type="expression" dxfId="443" priority="12" stopIfTrue="1">
      <formula>AND(NE(#REF!,"#"),IFERROR(VLOOKUP($H6,INDIRECT("VariableTypes!$A$2:$D"),4,FALSE),FALSE))</formula>
    </cfRule>
  </conditionalFormatting>
  <conditionalFormatting sqref="D6:G6">
    <cfRule type="expression" dxfId="442" priority="7" stopIfTrue="1">
      <formula>AND(NE(#REF!,"#"),NE(D6,""),NE(COUNTA($A6:C6),0))</formula>
    </cfRule>
  </conditionalFormatting>
  <conditionalFormatting sqref="G6">
    <cfRule type="expression" dxfId="441" priority="8" stopIfTrue="1">
      <formula>AND(NE(#REF!,"#"),COUNTBLANK($C6:$F6)&lt;5,ISBLANK($A6))</formula>
    </cfRule>
  </conditionalFormatting>
  <conditionalFormatting sqref="G6">
    <cfRule type="expression" dxfId="440" priority="9" stopIfTrue="1">
      <formula>AND(NE(#REF!,"#"),NE($G6,""),OR(COUNTBLANK($C6:$F6)=5,NE($A6,""),IFERROR(VLOOKUP($G6,INDIRECT("VariableTypes!A2:A"),1,FALSE),TRUE)))</formula>
    </cfRule>
  </conditionalFormatting>
  <conditionalFormatting sqref="J7:K7">
    <cfRule type="expression" dxfId="439" priority="21" stopIfTrue="1">
      <formula>AND(NE(#REF!,"#"),NE($J7,""),NOT(IFERROR(VLOOKUP($H7,INDIRECT("VariableTypes!$A$2:$E"),5,FALSE),FALSE)),OR($B7="",#REF!=""))</formula>
    </cfRule>
  </conditionalFormatting>
  <conditionalFormatting sqref="J7:K7">
    <cfRule type="expression" dxfId="438" priority="22" stopIfTrue="1">
      <formula>AND(NE(#REF!,"#"),OR(IFERROR(VLOOKUP($H7,INDIRECT("VariableTypes!$A$2:$E"),5,FALSE),FALSE),AND(NE($B7,""),NE(#REF!,""))))</formula>
    </cfRule>
  </conditionalFormatting>
  <conditionalFormatting sqref="F4:G5">
    <cfRule type="expression" dxfId="437" priority="23" stopIfTrue="1">
      <formula>AND(NE(#REF!,"#"),NE(F4,""),NE(COUNTA($C4:E4),0))</formula>
    </cfRule>
  </conditionalFormatting>
  <conditionalFormatting sqref="H4">
    <cfRule type="expression" dxfId="436" priority="24" stopIfTrue="1">
      <formula>AND(NE(#REF!,"#"),NE($H4,""),OR(COUNTBLANK($C4:$G4)=5,NE($C4,""),IFERROR(VLOOKUP($H4,INDIRECT("VariableTypes!A2:A"),1,FALSE),TRUE)))</formula>
    </cfRule>
  </conditionalFormatting>
  <conditionalFormatting sqref="J4:K4">
    <cfRule type="expression" dxfId="435" priority="25" stopIfTrue="1">
      <formula>AND(NE(#REF!,"#"),NE($J4,""),NOT(IFERROR(VLOOKUP($H4,INDIRECT("VariableTypes!$A$2:$E"),5,FALSE),FALSE)),OR($C4="",#REF!=""))</formula>
    </cfRule>
  </conditionalFormatting>
  <conditionalFormatting sqref="H4">
    <cfRule type="expression" dxfId="434" priority="26" stopIfTrue="1">
      <formula>AND(NE(#REF!,"#"),COUNTBLANK($C4:$G4)&lt;5,ISBLANK($C4))</formula>
    </cfRule>
  </conditionalFormatting>
  <conditionalFormatting sqref="J4:K4">
    <cfRule type="expression" dxfId="433" priority="27" stopIfTrue="1">
      <formula>AND(NE(#REF!,"#"),OR(IFERROR(VLOOKUP($H4,INDIRECT("VariableTypes!$A$2:$E"),5,FALSE),FALSE),AND(NE($C4,""),NE(#REF!,""))))</formula>
    </cfRule>
  </conditionalFormatting>
  <conditionalFormatting sqref="D4:E5">
    <cfRule type="expression" dxfId="432" priority="28" stopIfTrue="1">
      <formula>AND(NE(#REF!,"#"),NE(D4,""),NE(COUNTA($C4:C4),0))</formula>
    </cfRule>
  </conditionalFormatting>
  <conditionalFormatting sqref="D8">
    <cfRule type="expression" dxfId="431" priority="29" stopIfTrue="1">
      <formula>AND(NE(#REF!,"#"),NE(D8,""),NE(COUNTA(#REF!),0))</formula>
    </cfRule>
  </conditionalFormatting>
  <conditionalFormatting sqref="J127:K127">
    <cfRule type="expression" dxfId="430" priority="5" stopIfTrue="1">
      <formula>AND(NE(#REF!,"#"),NE($J127,""),NOT(IFERROR(VLOOKUP($H127,INDIRECT("VariableTypes!$A$2:$E"),5,FALSE),FALSE)),OR(#REF!="",#REF!=""))</formula>
    </cfRule>
  </conditionalFormatting>
  <conditionalFormatting sqref="J127:K127">
    <cfRule type="expression" dxfId="429" priority="6" stopIfTrue="1">
      <formula>AND(NE(#REF!,"#"),OR(IFERROR(VLOOKUP($H127,INDIRECT("VariableTypes!$A$2:$E"),5,FALSE),FALSE),AND(NE(#REF!,""),NE(#REF!,""))))</formula>
    </cfRule>
  </conditionalFormatting>
  <conditionalFormatting sqref="J71:K71">
    <cfRule type="expression" dxfId="428" priority="3" stopIfTrue="1">
      <formula>AND(NE(#REF!,"#"),NE($J71,""),NOT(IFERROR(VLOOKUP($H71,INDIRECT("VariableTypes!$A$2:$E"),5,FALSE),FALSE)),OR(#REF!="",#REF!=""))</formula>
    </cfRule>
  </conditionalFormatting>
  <conditionalFormatting sqref="J71:K71">
    <cfRule type="expression" dxfId="427" priority="4" stopIfTrue="1">
      <formula>AND(NE(#REF!,"#"),OR(IFERROR(VLOOKUP($H71,INDIRECT("VariableTypes!$A$2:$E"),5,FALSE),FALSE),AND(NE(#REF!,""),NE(#REF!,""))))</formula>
    </cfRule>
  </conditionalFormatting>
  <conditionalFormatting sqref="J34:K34">
    <cfRule type="expression" dxfId="426" priority="1" stopIfTrue="1">
      <formula>AND(NE(#REF!,"#"),NE($J34,""),NOT(IFERROR(VLOOKUP($H34,INDIRECT("VariableTypes!$A$2:$E"),5,FALSE),FALSE)),OR(#REF!="",#REF!=""))</formula>
    </cfRule>
  </conditionalFormatting>
  <conditionalFormatting sqref="J34:K34">
    <cfRule type="expression" dxfId="425" priority="2" stopIfTrue="1">
      <formula>AND(NE(#REF!,"#"),OR(IFERROR(VLOOKUP($H34,INDIRECT("VariableTypes!$A$2:$E"),5,FALSE),FALSE),AND(NE(#REF!,""),NE(#REF!,""))))</formula>
    </cfRule>
  </conditionalFormatting>
  <dataValidations count="11">
    <dataValidation type="list" allowBlank="1" showInputMessage="1" showErrorMessage="1" sqref="C95 C30 C67 C123" xr:uid="{587008F4-0C97-534B-8AA0-7FE29A4D90B0}">
      <formula1>"&lt;select&gt;,Yes,No"</formula1>
    </dataValidation>
    <dataValidation type="list" allowBlank="1" showInputMessage="1" showErrorMessage="1" sqref="B7 C99 C91:C92 C94 B44 C71 C26:C27 C29 B81 C127 C63:C64 C66 B109 C122 C119:C120 C34" xr:uid="{0F3E37FB-44F9-4F04-BCC7-C18D2D7DF7A5}">
      <formula1>Yesnolist</formula1>
    </dataValidation>
    <dataValidation type="list" allowBlank="1" showInputMessage="1" showErrorMessage="1" sqref="D93 D95 D28 D30 D65 D67 D121 D123" xr:uid="{2F656E07-434E-428B-9134-50463623CE67}">
      <formula1>Schemes</formula1>
    </dataValidation>
    <dataValidation type="decimal" operator="greaterThanOrEqual" allowBlank="1" showInputMessage="1" showErrorMessage="1" error="Enter a value greater than 0. " promptTitle="Mandatory metric" prompt="A value must be provided to this metric to complete the indicator. " sqref="G114 G12 G49 G86" xr:uid="{9F1F1C49-46F4-4AAA-A86C-4379E5AB9C78}">
      <formula1>0</formula1>
    </dataValidation>
    <dataValidation type="whole" operator="greaterThan" allowBlank="1" showInputMessage="1" showErrorMessage="1" error="Value must be a year beyond 2019." promptTitle="Enter year" prompt="Enter the year for which the target is set. The year should be any time after 2019. " sqref="I11 I20 I48 I57 I85 I113" xr:uid="{C3A34122-5537-47B0-8AE9-A163EAF66ECF}">
      <formula1>2019</formula1>
    </dataValidation>
    <dataValidation type="decimal" operator="greaterThanOrEqual" allowBlank="1" showInputMessage="1" showErrorMessage="1" error="Enter a value greater or equal to 0. " promptTitle="Scored metric" prompt="This metric is scored." sqref="G115 G87" xr:uid="{6F246CC8-23F9-4DCE-9A3D-EE0140FBCE07}">
      <formula1>0</formula1>
    </dataValidation>
    <dataValidation type="decimal" operator="greaterThanOrEqual" allowBlank="1" showInputMessage="1" showErrorMessage="1" error="Enter a value greater or equal to 0. " promptTitle="Scored metric" prompt="This metric is used to calculate the scored metric. " sqref="G13 G50" xr:uid="{F92939B7-0BFB-4DBD-AC6F-450C1E936EEE}">
      <formula1>0</formula1>
    </dataValidation>
    <dataValidation type="decimal" operator="greaterThanOrEqual" allowBlank="1" showInputMessage="1" showErrorMessage="1" error="Enter a value greater than or equal to 0." promptTitle="Scored metric" prompt="This metric is used to calculate the scored metric. " sqref="G14 G16 G51 G53" xr:uid="{7CD808DC-D99D-4DAD-B263-FABDB7D9AD75}">
      <formula1>0</formula1>
    </dataValidation>
    <dataValidation type="decimal" operator="greaterThanOrEqual" allowBlank="1" showInputMessage="1" showErrorMessage="1" error="Enter a value greater than or equal to 0." promptTitle="Optional metric" sqref="G52:I52 H16:I16 H114:I114 H49:I51 H86:I86 G15:I15 H12:I14 H53:I53" xr:uid="{17037FE0-3F12-4F92-8C85-2834360040DD}">
      <formula1>0</formula1>
    </dataValidation>
    <dataValidation type="decimal" operator="greaterThanOrEqual" allowBlank="1" showInputMessage="1" showErrorMessage="1" error="Enter a value greater than or equal to 0. " promptTitle="Scored metric" prompt="This metric is scored. " sqref="H58:I59 H87:I87 H115:I115 H21:I22" xr:uid="{9F763FDF-8CCB-4B53-9ED9-FCD1496B733E}">
      <formula1>0</formula1>
    </dataValidation>
    <dataValidation allowBlank="1" showInputMessage="1" showErrorMessage="1" promptTitle="Calculated scored metric" prompt="This is the scored metric. It is calculated automatically based on the information entered above. " sqref="G58:G59 G21:G22" xr:uid="{C5495E4F-0092-4EFA-9239-A622F7802328}"/>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outlinePr summaryBelow="0" summaryRight="0"/>
  </sheetPr>
  <dimension ref="A1:T78"/>
  <sheetViews>
    <sheetView showGridLines="0" topLeftCell="B1" workbookViewId="0">
      <pane ySplit="2" topLeftCell="A56" activePane="bottomLeft" state="frozen"/>
      <selection pane="bottomLeft" activeCell="B75" sqref="A75:XFD77"/>
    </sheetView>
  </sheetViews>
  <sheetFormatPr defaultColWidth="0" defaultRowHeight="15" customHeight="1" zeroHeight="1"/>
  <cols>
    <col min="1" max="1" width="8" style="142" hidden="1" customWidth="1"/>
    <col min="2" max="5" width="8.09765625" customWidth="1"/>
    <col min="6" max="8" width="25" customWidth="1"/>
    <col min="9" max="9" width="25" style="158" customWidth="1"/>
    <col min="10" max="10" width="8.09765625" style="163" customWidth="1"/>
    <col min="11" max="11" width="8.09765625" style="154" customWidth="1"/>
    <col min="12" max="12" width="12.59765625" bestFit="1" customWidth="1"/>
    <col min="13" max="13" width="2.19921875" customWidth="1"/>
    <col min="14" max="20" width="0" hidden="1" customWidth="1"/>
    <col min="21" max="16384" width="11.19921875" hidden="1"/>
  </cols>
  <sheetData>
    <row r="1" spans="1:13" s="281" customFormat="1" ht="16.2">
      <c r="A1" s="281" t="s">
        <v>1164</v>
      </c>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310</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974</v>
      </c>
      <c r="B6" s="282" t="s">
        <v>570</v>
      </c>
      <c r="C6" s="235" t="s">
        <v>66</v>
      </c>
      <c r="D6" s="233"/>
      <c r="E6" s="233"/>
      <c r="F6" s="233"/>
      <c r="G6" s="233"/>
      <c r="H6" s="232"/>
      <c r="I6" s="232"/>
      <c r="J6" s="232"/>
      <c r="K6" s="232"/>
      <c r="L6" s="232"/>
    </row>
    <row r="7" spans="1:13" ht="16.2">
      <c r="A7" s="281"/>
      <c r="B7" s="307" t="s">
        <v>934</v>
      </c>
      <c r="C7" s="222" t="s">
        <v>1226</v>
      </c>
      <c r="D7" s="27"/>
      <c r="E7" s="139"/>
      <c r="F7" s="139"/>
      <c r="G7" s="139"/>
      <c r="I7" s="159"/>
      <c r="J7" s="160"/>
      <c r="K7" s="227"/>
      <c r="L7" s="227"/>
    </row>
    <row r="8" spans="1:13" s="281" customFormat="1" ht="16.2">
      <c r="B8" s="307"/>
      <c r="C8" s="307" t="s">
        <v>934</v>
      </c>
      <c r="D8" s="222" t="s">
        <v>973</v>
      </c>
      <c r="E8" s="227"/>
      <c r="F8" s="227"/>
      <c r="G8" s="227"/>
      <c r="I8" s="159"/>
      <c r="J8" s="227"/>
      <c r="K8" s="227"/>
      <c r="L8" s="227"/>
    </row>
    <row r="9" spans="1:13" ht="16.2">
      <c r="D9" s="323"/>
      <c r="E9" s="258" t="s">
        <v>571</v>
      </c>
      <c r="F9" s="258"/>
      <c r="G9" s="258"/>
      <c r="H9" s="258"/>
      <c r="I9" s="258"/>
      <c r="J9" s="35"/>
    </row>
    <row r="10" spans="1:13" ht="16.2">
      <c r="D10" s="343"/>
      <c r="E10" s="258" t="s">
        <v>572</v>
      </c>
      <c r="F10" s="35"/>
      <c r="G10" s="258"/>
      <c r="H10" s="258"/>
      <c r="I10" s="258"/>
      <c r="J10" s="35"/>
    </row>
    <row r="11" spans="1:13" ht="16.2">
      <c r="D11" s="343"/>
      <c r="E11" s="258" t="s">
        <v>574</v>
      </c>
      <c r="F11" s="35"/>
      <c r="G11" s="258"/>
      <c r="H11" s="258"/>
      <c r="I11" s="258"/>
      <c r="J11" s="35"/>
    </row>
    <row r="12" spans="1:13" ht="16.2">
      <c r="A12" s="139"/>
      <c r="D12" s="139" t="s">
        <v>575</v>
      </c>
      <c r="E12" s="139"/>
      <c r="F12" s="139"/>
      <c r="G12" s="139"/>
      <c r="H12" s="139"/>
      <c r="I12" s="139"/>
      <c r="J12"/>
      <c r="K12" s="159"/>
    </row>
    <row r="13" spans="1:13" ht="16.2">
      <c r="A13" s="139"/>
      <c r="D13" s="306" t="s">
        <v>934</v>
      </c>
      <c r="E13" s="258" t="s">
        <v>577</v>
      </c>
      <c r="G13" s="139"/>
      <c r="H13" s="139"/>
      <c r="I13" s="139"/>
      <c r="J13"/>
      <c r="K13" s="159"/>
    </row>
    <row r="14" spans="1:13" ht="16.2">
      <c r="A14" s="139"/>
      <c r="D14" s="306" t="s">
        <v>934</v>
      </c>
      <c r="E14" s="258" t="s">
        <v>579</v>
      </c>
      <c r="G14" s="139"/>
      <c r="H14" s="139"/>
      <c r="I14" s="139"/>
      <c r="J14"/>
      <c r="K14" s="159"/>
    </row>
    <row r="15" spans="1:13" ht="16.2">
      <c r="A15" s="139"/>
      <c r="D15" s="306" t="s">
        <v>934</v>
      </c>
      <c r="E15" s="258" t="s">
        <v>581</v>
      </c>
      <c r="G15" s="139"/>
      <c r="H15" s="139"/>
      <c r="I15" s="139"/>
      <c r="J15"/>
      <c r="K15" s="159"/>
    </row>
    <row r="16" spans="1:13" ht="16.2">
      <c r="A16" s="139"/>
      <c r="C16" s="307" t="s">
        <v>934</v>
      </c>
      <c r="D16" s="222" t="s">
        <v>953</v>
      </c>
      <c r="F16" s="155"/>
      <c r="G16" s="155"/>
      <c r="H16" s="155"/>
      <c r="I16" s="155"/>
      <c r="J16"/>
      <c r="K16" s="203"/>
    </row>
    <row r="17" spans="1:13" s="281" customFormat="1" ht="16.2">
      <c r="A17" s="227"/>
      <c r="C17" s="307"/>
      <c r="D17" s="222" t="s">
        <v>1228</v>
      </c>
      <c r="F17" s="155"/>
      <c r="G17" s="155"/>
      <c r="H17" s="155"/>
      <c r="I17" s="155"/>
      <c r="K17" s="203"/>
    </row>
    <row r="18" spans="1:13" ht="16.2">
      <c r="A18" s="139"/>
      <c r="C18" s="111"/>
      <c r="D18" s="306" t="s">
        <v>934</v>
      </c>
      <c r="E18" s="258" t="s">
        <v>593</v>
      </c>
      <c r="F18" s="139"/>
      <c r="G18" s="139"/>
      <c r="H18" s="139"/>
      <c r="I18"/>
      <c r="J18" s="159"/>
      <c r="K18" s="160"/>
    </row>
    <row r="19" spans="1:13" ht="16.2">
      <c r="A19" s="139"/>
      <c r="E19" s="343"/>
      <c r="F19" s="139" t="s">
        <v>594</v>
      </c>
      <c r="G19" s="139"/>
      <c r="H19" s="139"/>
      <c r="I19"/>
      <c r="J19" s="159"/>
    </row>
    <row r="20" spans="1:13" ht="16.2">
      <c r="A20" s="139"/>
      <c r="C20" s="111"/>
      <c r="D20" s="139"/>
      <c r="E20" s="343"/>
      <c r="F20" s="139" t="s">
        <v>595</v>
      </c>
      <c r="G20" s="139"/>
      <c r="H20" s="139"/>
      <c r="I20"/>
      <c r="J20" s="159"/>
    </row>
    <row r="21" spans="1:13" ht="16.2">
      <c r="A21" s="139"/>
      <c r="D21" s="306" t="s">
        <v>934</v>
      </c>
      <c r="E21" s="258" t="s">
        <v>596</v>
      </c>
      <c r="F21" s="139"/>
      <c r="G21" s="139"/>
      <c r="H21" s="139"/>
      <c r="I21"/>
      <c r="J21" s="159"/>
      <c r="K21" s="160"/>
    </row>
    <row r="22" spans="1:13" s="281" customFormat="1" ht="16.2">
      <c r="A22" s="227"/>
      <c r="E22" s="343"/>
      <c r="F22" s="227" t="s">
        <v>594</v>
      </c>
      <c r="G22" s="227"/>
      <c r="H22" s="227"/>
      <c r="J22" s="159"/>
    </row>
    <row r="23" spans="1:13" s="281" customFormat="1" ht="16.2">
      <c r="A23" s="227"/>
      <c r="C23" s="111"/>
      <c r="D23" s="227"/>
      <c r="E23" s="343"/>
      <c r="F23" s="227" t="s">
        <v>595</v>
      </c>
      <c r="G23" s="227"/>
      <c r="H23" s="227"/>
      <c r="J23" s="159"/>
    </row>
    <row r="24" spans="1:13" ht="16.2">
      <c r="A24" s="139"/>
      <c r="D24" s="306" t="s">
        <v>934</v>
      </c>
      <c r="E24" s="258" t="s">
        <v>1227</v>
      </c>
      <c r="F24" s="75"/>
      <c r="G24" s="75"/>
      <c r="H24" s="75"/>
      <c r="I24"/>
      <c r="J24" s="204"/>
      <c r="K24" s="75"/>
    </row>
    <row r="25" spans="1:13" ht="16.2">
      <c r="A25" s="139"/>
      <c r="C25" s="133"/>
      <c r="E25" s="139" t="s">
        <v>1231</v>
      </c>
      <c r="F25" s="75"/>
      <c r="G25" s="75"/>
      <c r="H25" s="75"/>
      <c r="I25"/>
      <c r="J25" s="204"/>
      <c r="K25" s="75"/>
    </row>
    <row r="26" spans="1:13" ht="16.2">
      <c r="A26" s="139"/>
      <c r="E26" s="306" t="s">
        <v>934</v>
      </c>
      <c r="F26" s="258" t="s">
        <v>598</v>
      </c>
      <c r="G26" s="75"/>
      <c r="H26" s="75"/>
      <c r="I26"/>
      <c r="J26" s="204"/>
      <c r="K26" s="75"/>
    </row>
    <row r="27" spans="1:13" ht="16.2">
      <c r="A27" s="139"/>
      <c r="E27" s="306" t="s">
        <v>934</v>
      </c>
      <c r="F27" s="258" t="s">
        <v>599</v>
      </c>
      <c r="G27" s="75"/>
      <c r="H27" s="75"/>
      <c r="I27"/>
      <c r="J27" s="204"/>
      <c r="K27" s="75"/>
    </row>
    <row r="28" spans="1:13" ht="16.2">
      <c r="A28" s="139"/>
      <c r="E28" s="306" t="s">
        <v>934</v>
      </c>
      <c r="F28" s="326" t="s">
        <v>27</v>
      </c>
      <c r="G28" s="75"/>
      <c r="H28" s="75"/>
      <c r="I28"/>
      <c r="J28" s="158"/>
      <c r="K28" s="163"/>
    </row>
    <row r="29" spans="1:13" ht="16.2">
      <c r="A29" s="139"/>
      <c r="C29" s="111"/>
      <c r="D29" s="139"/>
      <c r="E29" s="46"/>
      <c r="F29" s="139"/>
      <c r="G29" s="139"/>
      <c r="H29" s="139"/>
      <c r="I29"/>
      <c r="J29" s="159"/>
      <c r="K29" s="160"/>
    </row>
    <row r="30" spans="1:13" s="281" customFormat="1" ht="16.2">
      <c r="B30" s="37"/>
      <c r="C30" s="286" t="s">
        <v>397</v>
      </c>
      <c r="D30" s="237"/>
      <c r="E30" s="237"/>
      <c r="F30" s="237"/>
      <c r="G30" s="237"/>
      <c r="H30" s="237"/>
      <c r="I30" s="237"/>
      <c r="J30" s="246"/>
      <c r="K30" s="246"/>
      <c r="L30" s="143"/>
      <c r="M30" s="143"/>
    </row>
    <row r="31" spans="1:13" s="281" customFormat="1" ht="33" customHeight="1">
      <c r="B31" s="37"/>
      <c r="C31" s="438" t="s">
        <v>934</v>
      </c>
      <c r="D31" s="504" t="s">
        <v>1433</v>
      </c>
      <c r="E31" s="504"/>
      <c r="F31" s="504"/>
      <c r="G31" s="504"/>
      <c r="H31" s="504"/>
      <c r="I31" s="504"/>
      <c r="J31" s="246"/>
      <c r="K31" s="246"/>
      <c r="L31" s="143"/>
      <c r="M31" s="143"/>
    </row>
    <row r="32" spans="1:13" s="281" customFormat="1" ht="16.2">
      <c r="B32" s="37"/>
      <c r="D32" s="237" t="s">
        <v>1159</v>
      </c>
      <c r="E32" s="236"/>
      <c r="F32" s="236"/>
      <c r="G32" s="239"/>
      <c r="H32" s="236"/>
      <c r="I32" s="236"/>
      <c r="J32" s="246"/>
      <c r="K32" s="246"/>
      <c r="L32" s="143"/>
      <c r="M32" s="143"/>
    </row>
    <row r="33" spans="1:13" s="281" customFormat="1" ht="16.2">
      <c r="B33" s="37"/>
      <c r="D33" s="528" t="s">
        <v>40</v>
      </c>
      <c r="E33" s="529"/>
      <c r="F33" s="529"/>
      <c r="G33" s="529"/>
      <c r="H33" s="529"/>
      <c r="I33" s="530"/>
      <c r="J33" s="246"/>
      <c r="K33" s="246"/>
      <c r="L33" s="143"/>
      <c r="M33" s="143"/>
    </row>
    <row r="34" spans="1:13" s="281" customFormat="1" ht="16.2">
      <c r="D34" s="531"/>
      <c r="E34" s="532"/>
      <c r="F34" s="532"/>
      <c r="G34" s="532"/>
      <c r="H34" s="532"/>
      <c r="I34" s="533"/>
      <c r="J34" s="246"/>
      <c r="K34" s="246"/>
      <c r="L34" s="143"/>
      <c r="M34" s="143"/>
    </row>
    <row r="35" spans="1:13" s="281" customFormat="1" ht="16.2">
      <c r="B35" s="17"/>
      <c r="C35" s="144"/>
      <c r="D35" s="144"/>
      <c r="E35" s="144"/>
      <c r="F35" s="144"/>
      <c r="G35" s="144"/>
      <c r="H35" s="144"/>
      <c r="I35" s="144"/>
      <c r="J35" s="30"/>
      <c r="K35" s="30"/>
      <c r="L35" s="143"/>
      <c r="M35" s="143"/>
    </row>
    <row r="36" spans="1:13" s="281" customFormat="1" ht="16.2">
      <c r="A36" s="222"/>
      <c r="B36" s="227"/>
      <c r="C36" s="264" t="s">
        <v>35</v>
      </c>
      <c r="D36" s="222"/>
      <c r="E36" s="222"/>
      <c r="F36" s="222"/>
      <c r="G36" s="222"/>
      <c r="I36" s="227"/>
      <c r="J36" s="227"/>
      <c r="K36" s="227"/>
      <c r="L36" s="227"/>
    </row>
    <row r="37" spans="1:13" s="281" customFormat="1" ht="16.2">
      <c r="A37" s="222"/>
      <c r="B37" s="227"/>
      <c r="C37" s="498" t="s">
        <v>40</v>
      </c>
      <c r="D37" s="499"/>
      <c r="E37" s="499"/>
      <c r="F37" s="499"/>
      <c r="G37" s="499"/>
      <c r="H37" s="499"/>
      <c r="I37" s="499"/>
      <c r="J37" s="499"/>
      <c r="K37" s="499"/>
      <c r="L37" s="500"/>
    </row>
    <row r="38" spans="1:13" s="281" customFormat="1" ht="16.2">
      <c r="A38" s="222"/>
      <c r="B38" s="227"/>
      <c r="C38" s="501"/>
      <c r="D38" s="502"/>
      <c r="E38" s="502"/>
      <c r="F38" s="502"/>
      <c r="G38" s="502"/>
      <c r="H38" s="502"/>
      <c r="I38" s="502"/>
      <c r="J38" s="502"/>
      <c r="K38" s="502"/>
      <c r="L38" s="503"/>
    </row>
    <row r="39" spans="1:13" ht="16.8" thickBot="1">
      <c r="A39" s="139"/>
      <c r="B39" s="111"/>
      <c r="C39" s="139"/>
      <c r="D39" s="139"/>
      <c r="E39" s="139"/>
      <c r="F39" s="139"/>
      <c r="G39" s="139"/>
      <c r="I39" s="205"/>
      <c r="J39" s="160"/>
      <c r="K39" s="72"/>
    </row>
    <row r="40" spans="1:13" ht="16.8" thickTop="1">
      <c r="A40" s="265" t="s">
        <v>974</v>
      </c>
      <c r="B40" s="282" t="s">
        <v>1229</v>
      </c>
      <c r="C40" s="235" t="s">
        <v>975</v>
      </c>
      <c r="D40" s="242"/>
      <c r="E40" s="233"/>
      <c r="F40" s="233"/>
      <c r="G40" s="233"/>
      <c r="H40" s="232"/>
      <c r="I40" s="232"/>
      <c r="J40" s="232"/>
      <c r="K40" s="232"/>
      <c r="L40" s="232"/>
    </row>
    <row r="41" spans="1:13" ht="16.2">
      <c r="A41" s="281"/>
      <c r="B41" s="307" t="s">
        <v>934</v>
      </c>
      <c r="C41" s="222" t="s">
        <v>976</v>
      </c>
      <c r="D41" s="227"/>
      <c r="E41" s="227"/>
      <c r="F41" s="227"/>
      <c r="G41" s="227"/>
      <c r="H41" s="227"/>
      <c r="I41" s="227"/>
      <c r="J41" s="160"/>
    </row>
    <row r="42" spans="1:13" ht="16.2">
      <c r="A42" s="139"/>
      <c r="C42" s="306" t="s">
        <v>934</v>
      </c>
      <c r="D42" s="258" t="s">
        <v>604</v>
      </c>
      <c r="E42" s="139"/>
      <c r="F42" s="139"/>
      <c r="G42" s="139"/>
      <c r="H42" s="139"/>
      <c r="I42"/>
      <c r="J42" s="159"/>
      <c r="K42" s="160"/>
    </row>
    <row r="43" spans="1:13" s="142" customFormat="1" ht="16.2">
      <c r="A43" s="139"/>
      <c r="C43" s="139"/>
      <c r="D43" s="139" t="s">
        <v>605</v>
      </c>
      <c r="E43" s="139"/>
      <c r="F43" s="139"/>
      <c r="G43" s="139"/>
      <c r="H43" s="139"/>
      <c r="J43" s="159"/>
      <c r="K43" s="160"/>
    </row>
    <row r="44" spans="1:13" ht="16.2">
      <c r="A44" s="139"/>
      <c r="C44" s="111"/>
      <c r="D44" s="306" t="s">
        <v>934</v>
      </c>
      <c r="E44" s="258" t="s">
        <v>606</v>
      </c>
      <c r="G44" s="139"/>
      <c r="H44" s="139"/>
      <c r="I44"/>
      <c r="J44" s="159"/>
      <c r="K44" s="160"/>
    </row>
    <row r="45" spans="1:13" ht="16.2">
      <c r="A45" s="139"/>
      <c r="D45" s="306" t="s">
        <v>934</v>
      </c>
      <c r="E45" s="258" t="s">
        <v>607</v>
      </c>
      <c r="H45" s="139"/>
      <c r="I45"/>
      <c r="J45" s="159"/>
      <c r="K45" s="160"/>
    </row>
    <row r="46" spans="1:13" ht="16.2">
      <c r="A46" s="139"/>
      <c r="D46" s="306" t="s">
        <v>934</v>
      </c>
      <c r="E46" s="258" t="s">
        <v>608</v>
      </c>
      <c r="H46" s="139"/>
      <c r="I46"/>
      <c r="J46" s="159"/>
      <c r="K46" s="143"/>
    </row>
    <row r="47" spans="1:13" ht="16.2">
      <c r="A47" s="139"/>
      <c r="D47" s="306" t="s">
        <v>934</v>
      </c>
      <c r="E47" s="258" t="s">
        <v>609</v>
      </c>
      <c r="H47" s="139"/>
      <c r="I47"/>
      <c r="J47" s="159"/>
      <c r="K47" s="143"/>
    </row>
    <row r="48" spans="1:13" s="281" customFormat="1" ht="16.2">
      <c r="A48" s="227"/>
      <c r="D48" s="201"/>
      <c r="E48" s="258" t="s">
        <v>1230</v>
      </c>
      <c r="H48" s="227"/>
      <c r="J48" s="159"/>
      <c r="K48" s="143"/>
    </row>
    <row r="49" spans="1:20" s="281" customFormat="1" ht="16.2">
      <c r="A49" s="227"/>
      <c r="D49" s="201"/>
      <c r="E49" s="343"/>
      <c r="F49" s="258" t="s">
        <v>610</v>
      </c>
      <c r="H49" s="227"/>
      <c r="J49" s="159"/>
    </row>
    <row r="50" spans="1:20" s="281" customFormat="1" ht="16.2">
      <c r="A50" s="227"/>
      <c r="D50" s="201"/>
      <c r="E50" s="343"/>
      <c r="F50" s="258" t="s">
        <v>611</v>
      </c>
      <c r="H50" s="227"/>
      <c r="J50" s="159"/>
    </row>
    <row r="51" spans="1:20" ht="16.2">
      <c r="A51" s="139"/>
      <c r="D51" s="306" t="s">
        <v>934</v>
      </c>
      <c r="E51" s="258" t="s">
        <v>612</v>
      </c>
      <c r="F51" s="139"/>
      <c r="H51" s="139"/>
      <c r="I51"/>
      <c r="J51" s="159"/>
      <c r="K51" s="143"/>
    </row>
    <row r="52" spans="1:20" ht="16.2">
      <c r="A52" s="139"/>
      <c r="C52" s="111"/>
      <c r="D52" s="306" t="s">
        <v>934</v>
      </c>
      <c r="E52" s="258" t="s">
        <v>613</v>
      </c>
      <c r="G52" s="139"/>
      <c r="H52" s="139"/>
      <c r="I52"/>
      <c r="J52" s="158"/>
      <c r="K52" s="143"/>
    </row>
    <row r="53" spans="1:20" ht="16.2">
      <c r="A53" s="139"/>
      <c r="C53" s="111"/>
      <c r="D53" s="306" t="s">
        <v>934</v>
      </c>
      <c r="E53" s="258" t="s">
        <v>614</v>
      </c>
      <c r="F53" s="46"/>
      <c r="H53" s="139"/>
      <c r="I53"/>
      <c r="J53" s="158"/>
      <c r="K53" s="143"/>
    </row>
    <row r="54" spans="1:20" s="142" customFormat="1" ht="16.2">
      <c r="A54" s="139"/>
      <c r="C54" s="306" t="s">
        <v>934</v>
      </c>
      <c r="D54" s="258" t="s">
        <v>615</v>
      </c>
      <c r="E54" s="139"/>
      <c r="G54" s="139"/>
      <c r="H54" s="139"/>
      <c r="J54" s="159"/>
      <c r="K54" s="143"/>
      <c r="O54" s="139"/>
    </row>
    <row r="55" spans="1:20" s="142" customFormat="1" ht="16.2">
      <c r="A55" s="139"/>
      <c r="C55" s="111"/>
      <c r="D55" s="139" t="s">
        <v>605</v>
      </c>
      <c r="E55" s="139"/>
      <c r="G55" s="139"/>
      <c r="H55" s="139"/>
      <c r="J55" s="159"/>
      <c r="K55" s="143"/>
    </row>
    <row r="56" spans="1:20" s="142" customFormat="1" ht="16.2">
      <c r="A56" s="139"/>
      <c r="D56" s="306" t="s">
        <v>934</v>
      </c>
      <c r="E56" s="258" t="s">
        <v>606</v>
      </c>
      <c r="G56" s="139"/>
      <c r="H56" s="139"/>
      <c r="J56" s="159"/>
      <c r="K56" s="143"/>
    </row>
    <row r="57" spans="1:20" s="142" customFormat="1" ht="16.2">
      <c r="A57" s="139"/>
      <c r="C57" s="111"/>
      <c r="D57" s="158"/>
      <c r="E57" s="343"/>
      <c r="F57" s="258" t="s">
        <v>616</v>
      </c>
      <c r="G57" s="139"/>
      <c r="H57" s="139"/>
      <c r="J57" s="159"/>
      <c r="K57" s="143"/>
    </row>
    <row r="58" spans="1:20" s="142" customFormat="1" ht="16.2">
      <c r="A58" s="139"/>
      <c r="C58" s="111"/>
      <c r="D58" s="43"/>
      <c r="E58" s="343"/>
      <c r="F58" s="258" t="s">
        <v>617</v>
      </c>
      <c r="G58" s="139"/>
      <c r="H58" s="139"/>
      <c r="J58" s="159"/>
      <c r="K58" s="143"/>
    </row>
    <row r="59" spans="1:20" s="142" customFormat="1" ht="16.2">
      <c r="A59" s="139"/>
      <c r="D59" s="139"/>
      <c r="E59" s="343"/>
      <c r="F59" s="258" t="s">
        <v>618</v>
      </c>
      <c r="G59" s="139"/>
      <c r="H59" s="139"/>
      <c r="J59" s="159"/>
      <c r="K59" s="143"/>
    </row>
    <row r="60" spans="1:20" ht="16.2">
      <c r="A60" s="139"/>
      <c r="D60" s="306" t="s">
        <v>934</v>
      </c>
      <c r="E60" s="258" t="s">
        <v>608</v>
      </c>
      <c r="G60" s="139"/>
      <c r="H60" s="139"/>
      <c r="I60"/>
      <c r="J60" s="205"/>
      <c r="K60" s="143"/>
    </row>
    <row r="61" spans="1:20" ht="16.2">
      <c r="A61" s="139"/>
      <c r="D61" s="306" t="s">
        <v>934</v>
      </c>
      <c r="E61" s="258" t="s">
        <v>609</v>
      </c>
      <c r="G61" s="139"/>
      <c r="H61" s="139"/>
      <c r="I61"/>
      <c r="J61" s="205"/>
      <c r="K61" s="143"/>
      <c r="T61" s="139"/>
    </row>
    <row r="62" spans="1:20" s="281" customFormat="1" ht="16.2">
      <c r="A62" s="227"/>
      <c r="D62" s="201"/>
      <c r="E62" s="258" t="s">
        <v>1230</v>
      </c>
      <c r="H62" s="227"/>
      <c r="J62" s="159"/>
      <c r="K62" s="143"/>
    </row>
    <row r="63" spans="1:20" s="281" customFormat="1" ht="16.2">
      <c r="A63" s="227"/>
      <c r="D63" s="201"/>
      <c r="E63" s="343"/>
      <c r="F63" s="258" t="s">
        <v>610</v>
      </c>
      <c r="H63" s="227"/>
      <c r="J63" s="159"/>
    </row>
    <row r="64" spans="1:20" s="281" customFormat="1" ht="16.2">
      <c r="A64" s="227"/>
      <c r="D64" s="201"/>
      <c r="E64" s="343"/>
      <c r="F64" s="258" t="s">
        <v>611</v>
      </c>
      <c r="H64" s="227"/>
      <c r="J64" s="159"/>
    </row>
    <row r="65" spans="1:13" ht="16.2">
      <c r="A65" s="139"/>
      <c r="C65" s="281"/>
      <c r="D65" s="306" t="s">
        <v>934</v>
      </c>
      <c r="E65" s="258" t="s">
        <v>612</v>
      </c>
      <c r="G65" s="52"/>
      <c r="H65" s="139"/>
      <c r="I65"/>
      <c r="J65" s="159"/>
      <c r="K65" s="160"/>
    </row>
    <row r="66" spans="1:13" ht="16.2">
      <c r="A66" s="139"/>
      <c r="C66" s="281"/>
      <c r="D66" s="306" t="s">
        <v>934</v>
      </c>
      <c r="E66" s="258" t="s">
        <v>613</v>
      </c>
      <c r="H66" s="139"/>
      <c r="I66"/>
      <c r="J66" s="159"/>
      <c r="K66" s="160"/>
    </row>
    <row r="67" spans="1:13" ht="16.2">
      <c r="A67" s="139"/>
      <c r="C67" s="281"/>
      <c r="D67" s="306" t="s">
        <v>934</v>
      </c>
      <c r="E67" s="258" t="s">
        <v>614</v>
      </c>
      <c r="H67" s="139"/>
      <c r="I67"/>
      <c r="J67" s="159"/>
      <c r="K67" s="160"/>
    </row>
    <row r="68" spans="1:13" ht="16.2">
      <c r="A68" s="139"/>
      <c r="C68" s="111"/>
      <c r="D68" s="159"/>
      <c r="E68" s="139"/>
      <c r="F68" s="139"/>
      <c r="G68" s="139"/>
      <c r="H68" s="139"/>
      <c r="I68"/>
      <c r="J68" s="159"/>
      <c r="K68" s="160"/>
    </row>
    <row r="69" spans="1:13" s="281" customFormat="1" ht="16.2">
      <c r="B69" s="37"/>
      <c r="C69" s="286" t="s">
        <v>397</v>
      </c>
      <c r="D69" s="237"/>
      <c r="E69" s="237"/>
      <c r="F69" s="237"/>
      <c r="G69" s="237"/>
      <c r="H69" s="237"/>
      <c r="I69" s="237"/>
      <c r="J69" s="246"/>
      <c r="K69" s="246"/>
      <c r="L69" s="143"/>
      <c r="M69" s="143"/>
    </row>
    <row r="70" spans="1:13" s="281" customFormat="1" ht="33" customHeight="1">
      <c r="B70" s="37"/>
      <c r="C70" s="438" t="s">
        <v>934</v>
      </c>
      <c r="D70" s="504" t="s">
        <v>1433</v>
      </c>
      <c r="E70" s="504"/>
      <c r="F70" s="504"/>
      <c r="G70" s="504"/>
      <c r="H70" s="504"/>
      <c r="I70" s="504"/>
      <c r="J70" s="246"/>
      <c r="K70" s="246"/>
      <c r="L70" s="143"/>
      <c r="M70" s="143"/>
    </row>
    <row r="71" spans="1:13" s="281" customFormat="1" ht="16.2">
      <c r="B71" s="37"/>
      <c r="D71" s="237" t="s">
        <v>1159</v>
      </c>
      <c r="E71" s="236"/>
      <c r="F71" s="236"/>
      <c r="G71" s="239"/>
      <c r="H71" s="236"/>
      <c r="I71" s="236"/>
      <c r="J71" s="246"/>
      <c r="K71" s="246"/>
      <c r="L71" s="143"/>
      <c r="M71" s="143"/>
    </row>
    <row r="72" spans="1:13" s="281" customFormat="1" ht="16.2">
      <c r="B72" s="37"/>
      <c r="D72" s="528" t="s">
        <v>40</v>
      </c>
      <c r="E72" s="529"/>
      <c r="F72" s="529"/>
      <c r="G72" s="529"/>
      <c r="H72" s="529"/>
      <c r="I72" s="530"/>
      <c r="J72" s="246"/>
      <c r="K72" s="246"/>
      <c r="L72" s="143"/>
      <c r="M72" s="143"/>
    </row>
    <row r="73" spans="1:13" s="281" customFormat="1" ht="16.2">
      <c r="D73" s="531"/>
      <c r="E73" s="532"/>
      <c r="F73" s="532"/>
      <c r="G73" s="532"/>
      <c r="H73" s="532"/>
      <c r="I73" s="533"/>
      <c r="J73" s="246"/>
      <c r="K73" s="246"/>
      <c r="L73" s="143"/>
      <c r="M73" s="143"/>
    </row>
    <row r="74" spans="1:13" s="281" customFormat="1" ht="16.2">
      <c r="B74" s="17"/>
      <c r="C74" s="144"/>
      <c r="D74" s="144"/>
      <c r="E74" s="144"/>
      <c r="F74" s="144"/>
      <c r="G74" s="144"/>
      <c r="H74" s="144"/>
      <c r="I74" s="144"/>
      <c r="J74" s="30"/>
      <c r="K74" s="30"/>
      <c r="L74" s="143"/>
      <c r="M74" s="143"/>
    </row>
    <row r="75" spans="1:13" s="281" customFormat="1" ht="16.2">
      <c r="A75" s="222"/>
      <c r="B75" s="227"/>
      <c r="C75" s="264" t="s">
        <v>35</v>
      </c>
      <c r="D75" s="222"/>
      <c r="E75" s="222"/>
      <c r="F75" s="222"/>
      <c r="G75" s="222"/>
      <c r="I75" s="227"/>
      <c r="J75" s="227"/>
      <c r="K75" s="227"/>
      <c r="L75" s="227"/>
    </row>
    <row r="76" spans="1:13" s="281" customFormat="1" ht="16.2">
      <c r="A76" s="222"/>
      <c r="B76" s="227"/>
      <c r="C76" s="498" t="s">
        <v>40</v>
      </c>
      <c r="D76" s="499"/>
      <c r="E76" s="499"/>
      <c r="F76" s="499"/>
      <c r="G76" s="499"/>
      <c r="H76" s="499"/>
      <c r="I76" s="499"/>
      <c r="J76" s="499"/>
      <c r="K76" s="499"/>
      <c r="L76" s="500"/>
    </row>
    <row r="77" spans="1:13" s="281" customFormat="1" ht="16.2">
      <c r="A77" s="222"/>
      <c r="B77" s="227"/>
      <c r="C77" s="501"/>
      <c r="D77" s="502"/>
      <c r="E77" s="502"/>
      <c r="F77" s="502"/>
      <c r="G77" s="502"/>
      <c r="H77" s="502"/>
      <c r="I77" s="502"/>
      <c r="J77" s="502"/>
      <c r="K77" s="502"/>
      <c r="L77" s="503"/>
    </row>
    <row r="78" spans="1:13" ht="15" customHeight="1"/>
  </sheetData>
  <sheetProtection sheet="1" objects="1" scenarios="1" insertRows="0" insertHyperlinks="0"/>
  <mergeCells count="6">
    <mergeCell ref="D72:I73"/>
    <mergeCell ref="C76:L77"/>
    <mergeCell ref="C37:L38"/>
    <mergeCell ref="D33:I34"/>
    <mergeCell ref="D31:I31"/>
    <mergeCell ref="D70:I70"/>
  </mergeCells>
  <conditionalFormatting sqref="E7:F8 D39:F39">
    <cfRule type="expression" dxfId="424" priority="2840" stopIfTrue="1">
      <formula>AND(NE(#REF!,"#"),NE(E7,""),NE(COUNTA($B7:D7),0))</formula>
    </cfRule>
  </conditionalFormatting>
  <conditionalFormatting sqref="I7:I8 I39">
    <cfRule type="expression" dxfId="423" priority="2845" stopIfTrue="1">
      <formula>AND(NE(#REF!,"#"),COUNTBLANK($C7:$G7)&lt;5,ISBLANK($B7))</formula>
    </cfRule>
  </conditionalFormatting>
  <conditionalFormatting sqref="C25">
    <cfRule type="expression" dxfId="422" priority="255" stopIfTrue="1">
      <formula>AND(NE(#REF!,"#"),OR(IFERROR(VLOOKUP(#REF!,INDIRECT("VariableTypes!$A$2:$E"),5,FALSE),FALSE),AND(NE(#REF!,""),NE(#REF!,""))))</formula>
    </cfRule>
  </conditionalFormatting>
  <conditionalFormatting sqref="O54">
    <cfRule type="expression" dxfId="421" priority="230" stopIfTrue="1">
      <formula>AND(NE(#REF!,"#"),OR(IFERROR(VLOOKUP(#REF!,INDIRECT("VariableTypes!$A$2:$E"),5,FALSE),FALSE),AND(NE(#REF!,""),NE(#REF!,""))))</formula>
    </cfRule>
  </conditionalFormatting>
  <conditionalFormatting sqref="T61">
    <cfRule type="expression" dxfId="420" priority="226" stopIfTrue="1">
      <formula>AND(NE(#REF!,"#"),OR(IFERROR(VLOOKUP(#REF!,INDIRECT("VariableTypes!$A$2:$E"),5,FALSE),FALSE),AND(NE(#REF!,""),NE(#REF!,""))))</formula>
    </cfRule>
  </conditionalFormatting>
  <conditionalFormatting sqref="T61">
    <cfRule type="expression" dxfId="419" priority="3421" stopIfTrue="1">
      <formula>AND(NE(#REF!,"#"),NE(#REF!,""),NE(COUNTA(#REF!),0))</formula>
    </cfRule>
  </conditionalFormatting>
  <conditionalFormatting sqref="E65">
    <cfRule type="expression" dxfId="418" priority="3424" stopIfTrue="1">
      <formula>AND(NE(#REF!,"#"),NE(#REF!,""),NE(COUNTA(#REF!),0))</formula>
    </cfRule>
  </conditionalFormatting>
  <conditionalFormatting sqref="E66">
    <cfRule type="expression" dxfId="417" priority="3444" stopIfTrue="1">
      <formula>AND(NE(#REF!,"#"),NE(#REF!,""),NE(COUNTA(#REF!),0))</formula>
    </cfRule>
  </conditionalFormatting>
  <conditionalFormatting sqref="E67">
    <cfRule type="expression" dxfId="416" priority="3457" stopIfTrue="1">
      <formula>AND(NE(#REF!,"#"),NE(#REF!,""),NE(COUNTA(#REF!),0))</formula>
    </cfRule>
  </conditionalFormatting>
  <conditionalFormatting sqref="J52:K53">
    <cfRule type="expression" dxfId="415" priority="3806" stopIfTrue="1">
      <formula>AND(NE(#REF!,"#"),IFERROR(VLOOKUP(#REF!,INDIRECT("VariableTypes!$A$2:$D"),4,FALSE),FALSE))</formula>
    </cfRule>
  </conditionalFormatting>
  <conditionalFormatting sqref="G7:G8 G39">
    <cfRule type="expression" dxfId="414" priority="4279" stopIfTrue="1">
      <formula>AND(NE(#REF!,"#"),NE(I7,""),NE(COUNTA($B7:G7),0))</formula>
    </cfRule>
  </conditionalFormatting>
  <conditionalFormatting sqref="I7:I8 I39">
    <cfRule type="expression" dxfId="413" priority="4305" stopIfTrue="1">
      <formula>AND(NE(#REF!,"#"),NE($I7,""),OR(COUNTBLANK($C7:$G7)=5,NE($B7,""),IFERROR(VLOOKUP($I7,INDIRECT("VariableTypes!A2:A"),1,FALSE),TRUE)))</formula>
    </cfRule>
  </conditionalFormatting>
  <conditionalFormatting sqref="J7:L8 J39 D41:J41">
    <cfRule type="expression" dxfId="412" priority="4319" stopIfTrue="1">
      <formula>AND(NE(#REF!,"#"),NE(#REF!,""),NOT(IFERROR(VLOOKUP($I7,INDIRECT("VariableTypes!$A$2:$D"),4,FALSE),FALSE)))</formula>
    </cfRule>
  </conditionalFormatting>
  <conditionalFormatting sqref="K39">
    <cfRule type="expression" dxfId="411" priority="4328" stopIfTrue="1">
      <formula>AND(NE(#REF!,"#"),NE($K39,""),NOT(IFERROR(VLOOKUP($I39,INDIRECT("VariableTypes!$A$2:$E"),5,FALSE),FALSE)),OR($B39="",$C39=""))</formula>
    </cfRule>
  </conditionalFormatting>
  <conditionalFormatting sqref="J7:L8 J39 D41:J41">
    <cfRule type="expression" dxfId="410" priority="4347" stopIfTrue="1">
      <formula>AND(NE(#REF!,"#"),IFERROR(VLOOKUP($I7,INDIRECT("VariableTypes!$A$2:$D"),4,FALSE),FALSE))</formula>
    </cfRule>
  </conditionalFormatting>
  <conditionalFormatting sqref="K39">
    <cfRule type="expression" dxfId="409" priority="4356" stopIfTrue="1">
      <formula>AND(NE(#REF!,"#"),OR(IFERROR(VLOOKUP($I39,INDIRECT("VariableTypes!$A$2:$E"),5,FALSE),FALSE),AND(NE($B39,""),NE($C39,""))))</formula>
    </cfRule>
  </conditionalFormatting>
  <conditionalFormatting sqref="H25 H29 C43 F51 H43:H51 H18:H20 H22:H23 E54:E55 H54:H55 H57:H59 H65:H68">
    <cfRule type="expression" dxfId="408" priority="4387" stopIfTrue="1">
      <formula>AND(NE(#REF!,"#"),NE(E18,""),NE(COUNTA($C18:C18),0))</formula>
    </cfRule>
  </conditionalFormatting>
  <conditionalFormatting sqref="K52:K53">
    <cfRule type="expression" dxfId="407" priority="4429" stopIfTrue="1">
      <formula>AND(NE(#REF!,"#"),NE(#REF!,""),NOT(IFERROR(VLOOKUP(#REF!,INDIRECT("VariableTypes!$A$2:$D"),4,FALSE),FALSE)))</formula>
    </cfRule>
  </conditionalFormatting>
  <conditionalFormatting sqref="E68:G68 G25 E25 E29:G29 E42 E43:F43 G42:G44 G52 F18:G18 G19:G20 G22:G23 G54:G55 G57:G59 G65">
    <cfRule type="expression" dxfId="406" priority="8417" stopIfTrue="1">
      <formula>AND(NE(#REF!,"#"),NE(F18,""),NE(COUNTA($C18:E18),0))</formula>
    </cfRule>
  </conditionalFormatting>
  <conditionalFormatting sqref="J68 J18 J29 J44 J20 J23 J54:J55 J57:J58">
    <cfRule type="expression" dxfId="405" priority="8431" stopIfTrue="1">
      <formula>AND(NE(#REF!,"#"),COUNTBLANK($D18:$H18)&lt;5,ISBLANK($C18))</formula>
    </cfRule>
  </conditionalFormatting>
  <conditionalFormatting sqref="E51">
    <cfRule type="expression" dxfId="404" priority="8443" stopIfTrue="1">
      <formula>AND(NE(#REF!,"#"),NE(G53,""),NE(COUNTA($C53:F53),0))</formula>
    </cfRule>
  </conditionalFormatting>
  <conditionalFormatting sqref="J42">
    <cfRule type="expression" dxfId="403" priority="8445" stopIfTrue="1">
      <formula>AND(NE(#REF!,"#"),COUNTBLANK($D42:$H42)&lt;5,ISBLANK(#REF!))</formula>
    </cfRule>
  </conditionalFormatting>
  <conditionalFormatting sqref="F42 D42 F12:H12 G13:H15 E21:G21 F24:G24 F16:H17 G56 G60:G61">
    <cfRule type="expression" dxfId="402" priority="8449" stopIfTrue="1">
      <formula>AND(NE(#REF!,"#"),NE(E12,""),NE(COUNTA($D12:D12),0))</formula>
    </cfRule>
  </conditionalFormatting>
  <conditionalFormatting sqref="D55 D58">
    <cfRule type="expression" dxfId="401" priority="8459" stopIfTrue="1">
      <formula>AND(NE(#REF!,"#"),NE(E55,""),NE(COUNTA($C55:D55),0))</formula>
    </cfRule>
  </conditionalFormatting>
  <conditionalFormatting sqref="J68 J18 J29 J44 J20 J23 J54:J55 J57:J58">
    <cfRule type="expression" dxfId="400" priority="8473" stopIfTrue="1">
      <formula>AND(NE(#REF!,"#"),NE($J18,""),OR(COUNTBLANK($D18:$H18)=5,NE($C18,""),IFERROR(VLOOKUP($J18,INDIRECT("VariableTypes!A2:A"),1,FALSE),TRUE)))</formula>
    </cfRule>
  </conditionalFormatting>
  <conditionalFormatting sqref="K21 K42:K48 K18 K24:K27 K29 K51 K54:K61 K65:K68">
    <cfRule type="expression" dxfId="399" priority="8481" stopIfTrue="1">
      <formula>AND(NE(#REF!,"#"),NE(#REF!,""),NOT(IFERROR(VLOOKUP($J18,INDIRECT("VariableTypes!$A$2:$D"),4,FALSE),FALSE)))</formula>
    </cfRule>
  </conditionalFormatting>
  <conditionalFormatting sqref="K21 K42:K48 K18 K24:K27 K29 K51 K54:K61 K65:K68">
    <cfRule type="expression" dxfId="398" priority="8487" stopIfTrue="1">
      <formula>AND(NE(#REF!,"#"),IFERROR(VLOOKUP($J18,INDIRECT("VariableTypes!$A$2:$D"),4,FALSE),FALSE))</formula>
    </cfRule>
  </conditionalFormatting>
  <conditionalFormatting sqref="J42">
    <cfRule type="expression" dxfId="397" priority="8494" stopIfTrue="1">
      <formula>AND(NE(#REF!,"#"),NE($J42,""),OR(COUNTBLANK($D42:$H42)=5,NE(#REF!,""),IFERROR(VLOOKUP($J42,INDIRECT("VariableTypes!A2:A"),1,FALSE),TRUE)))</formula>
    </cfRule>
  </conditionalFormatting>
  <conditionalFormatting sqref="C25">
    <cfRule type="expression" dxfId="396" priority="8497" stopIfTrue="1">
      <formula>AND(NE(#REF!,"#"),OR(IFERROR(VLOOKUP($J18,INDIRECT("VariableTypes!$A$2:$E"),5,FALSE),FALSE),AND(NE($C18,""),NE(#REF!,""))))</formula>
    </cfRule>
  </conditionalFormatting>
  <conditionalFormatting sqref="H42 H21 H24 I12:I17 H56 H60:H61">
    <cfRule type="expression" dxfId="395" priority="8507" stopIfTrue="1">
      <formula>AND(NE(#REF!,"#"),NE(J12,""),NE(COUNTA($D12:H12),0))</formula>
    </cfRule>
  </conditionalFormatting>
  <conditionalFormatting sqref="J43">
    <cfRule type="expression" dxfId="394" priority="8548" stopIfTrue="1">
      <formula>AND(NE(#REF!,"#"),COUNTBLANK($C43:$H43)&lt;5,ISBLANK(#REF!))</formula>
    </cfRule>
  </conditionalFormatting>
  <conditionalFormatting sqref="E56">
    <cfRule type="expression" dxfId="393" priority="8550" stopIfTrue="1">
      <formula>AND(NE(#REF!,"#"),NE(G62,""),NE(COUNTA($C62:F62),0))</formula>
    </cfRule>
  </conditionalFormatting>
  <conditionalFormatting sqref="H52:H53">
    <cfRule type="expression" dxfId="392" priority="8558" stopIfTrue="1">
      <formula>AND(NE(#REF!,"#"),NE(#REF!,""),NE(COUNTA($C52:H52),0))</formula>
    </cfRule>
  </conditionalFormatting>
  <conditionalFormatting sqref="F57">
    <cfRule type="expression" dxfId="391" priority="8562" stopIfTrue="1">
      <formula>AND(NE(#REF!,"#"),NE(#REF!,""),NE(COUNTA($C64:G64),0))</formula>
    </cfRule>
  </conditionalFormatting>
  <conditionalFormatting sqref="J43 J45:J51 J59 J65:J67">
    <cfRule type="expression" dxfId="390" priority="8586" stopIfTrue="1">
      <formula>AND(NE(#REF!,"#"),NE($J43,""),OR(COUNTBLANK($C43:$H43)=5,NE(#REF!,""),IFERROR(VLOOKUP($J43,INDIRECT("VariableTypes!A2:A"),1,FALSE),TRUE)))</formula>
    </cfRule>
  </conditionalFormatting>
  <conditionalFormatting sqref="J45:J51 J59 J65:J67">
    <cfRule type="expression" dxfId="389" priority="8605" stopIfTrue="1">
      <formula>AND(NE(#REF!,"#"),COUNTBLANK($C45:$H45)&lt;5,ISBLANK(#REF!))</formula>
    </cfRule>
  </conditionalFormatting>
  <conditionalFormatting sqref="D59">
    <cfRule type="expression" dxfId="388" priority="8618" stopIfTrue="1">
      <formula>AND(NE(#REF!,"#"),NE(G59,""),NE(COUNTA($C59:D59),0))</formula>
    </cfRule>
  </conditionalFormatting>
  <conditionalFormatting sqref="J56">
    <cfRule type="expression" dxfId="387" priority="8627" stopIfTrue="1">
      <formula>AND(NE(#REF!,"#"),NE($J56,""),OR(COUNTBLANK($D56:$H56)=5,NE(#REF!,""),IFERROR(VLOOKUP($J56,INDIRECT("VariableTypes!A2:A"),1,FALSE),TRUE)))</formula>
    </cfRule>
  </conditionalFormatting>
  <conditionalFormatting sqref="E15">
    <cfRule type="expression" dxfId="386" priority="11002" stopIfTrue="1">
      <formula>AND(NE(#REF!,"#"),NE(#REF!,""),NE(COUNTA(#REF!),0))</formula>
    </cfRule>
  </conditionalFormatting>
  <conditionalFormatting sqref="D12">
    <cfRule type="expression" dxfId="385" priority="11033" stopIfTrue="1">
      <formula>AND(NE(#REF!,"#"),NE(G13,""),NE(COUNTA($D13:F13),0))</formula>
    </cfRule>
  </conditionalFormatting>
  <conditionalFormatting sqref="K12:K15">
    <cfRule type="expression" dxfId="384" priority="11035" stopIfTrue="1">
      <formula>AND(NE(#REF!,"#"),COUNTBLANK($E12:$I12)&lt;5,ISBLANK(#REF!))</formula>
    </cfRule>
  </conditionalFormatting>
  <conditionalFormatting sqref="E13:E14">
    <cfRule type="expression" dxfId="383" priority="11036" stopIfTrue="1">
      <formula>AND(NE(#REF!,"#"),NE(G14,""),NE(COUNTA($D14:F14),0))</formula>
    </cfRule>
  </conditionalFormatting>
  <conditionalFormatting sqref="F9 G9:H11 G26:G28">
    <cfRule type="expression" dxfId="382" priority="11037" stopIfTrue="1">
      <formula>AND(NE(#REF!,"#"),NE(G9,""),NE(COUNTA($E9:F9),0))</formula>
    </cfRule>
  </conditionalFormatting>
  <conditionalFormatting sqref="K12:K15">
    <cfRule type="expression" dxfId="381" priority="11043" stopIfTrue="1">
      <formula>AND(NE(#REF!,"#"),NE($K12,""),OR(COUNTBLANK($E12:$I12)=5,NE(#REF!,""),IFERROR(VLOOKUP($K12,INDIRECT("VariableTypes!A2:A"),1,FALSE),TRUE)))</formula>
    </cfRule>
  </conditionalFormatting>
  <conditionalFormatting sqref="K16:K17">
    <cfRule type="expression" dxfId="380" priority="11048" stopIfTrue="1">
      <formula>AND(NE(#REF!,"#"),COUNTBLANK($D16:$I16)&lt;5,ISBLANK(#REF!))</formula>
    </cfRule>
  </conditionalFormatting>
  <conditionalFormatting sqref="K16:K17">
    <cfRule type="expression" dxfId="379" priority="11049" stopIfTrue="1">
      <formula>AND(NE(#REF!,"#"),NE($K16,""),OR(COUNTBLANK($D16:$I16)=5,NE(#REF!,""),IFERROR(VLOOKUP($K16,INDIRECT("VariableTypes!A2:A"),1,FALSE),TRUE)))</formula>
    </cfRule>
  </conditionalFormatting>
  <conditionalFormatting sqref="J19 J22">
    <cfRule type="expression" dxfId="378" priority="11057" stopIfTrue="1">
      <formula>AND(NE(#REF!,"#"),COUNTBLANK($D19:$H19)&lt;5,ISBLANK($D18))</formula>
    </cfRule>
  </conditionalFormatting>
  <conditionalFormatting sqref="J19 J22">
    <cfRule type="expression" dxfId="377" priority="11060" stopIfTrue="1">
      <formula>AND(NE(#REF!,"#"),NE($J19,""),OR(COUNTBLANK($D19:$H19)=5,NE($D18,""),IFERROR(VLOOKUP($J19,INDIRECT("VariableTypes!A2:A"),1,FALSE),TRUE)))</formula>
    </cfRule>
  </conditionalFormatting>
  <conditionalFormatting sqref="E18">
    <cfRule type="expression" dxfId="376" priority="11072" stopIfTrue="1">
      <formula>AND(NE(#REF!,"#"),NE(#REF!,""),NE(COUNTA($D18:E18),0))</formula>
    </cfRule>
  </conditionalFormatting>
  <conditionalFormatting sqref="F19:F20">
    <cfRule type="expression" dxfId="375" priority="11074" stopIfTrue="1">
      <formula>AND(NE(#REF!,"#"),NE(#REF!,""),NE(COUNTA(#REF!),0))</formula>
    </cfRule>
  </conditionalFormatting>
  <conditionalFormatting sqref="J21">
    <cfRule type="expression" dxfId="374" priority="11080" stopIfTrue="1">
      <formula>AND(NE(#REF!,"#"),COUNTBLANK($E21:$H21)&lt;5,ISBLANK($C23))</formula>
    </cfRule>
  </conditionalFormatting>
  <conditionalFormatting sqref="J21">
    <cfRule type="expression" dxfId="373" priority="11081" stopIfTrue="1">
      <formula>AND(NE(#REF!,"#"),NE($J21,""),OR(COUNTBLANK($E21:$H21)=5,NE($C23,""),IFERROR(VLOOKUP($J21,INDIRECT("VariableTypes!A2:A"),1,FALSE),TRUE)))</formula>
    </cfRule>
  </conditionalFormatting>
  <conditionalFormatting sqref="F22:F23">
    <cfRule type="expression" dxfId="372" priority="170" stopIfTrue="1">
      <formula>AND(NE(#REF!,"#"),NE(#REF!,""),NE(COUNTA(#REF!),0))</formula>
    </cfRule>
  </conditionalFormatting>
  <conditionalFormatting sqref="J24">
    <cfRule type="expression" dxfId="371" priority="11087" stopIfTrue="1">
      <formula>AND(NE(#REF!,"#"),COUNTBLANK($E24:$H24)&lt;5,ISBLANK($D24))</formula>
    </cfRule>
  </conditionalFormatting>
  <conditionalFormatting sqref="J24">
    <cfRule type="expression" dxfId="370" priority="11089" stopIfTrue="1">
      <formula>AND(NE(#REF!,"#"),NE($J24,""),OR(COUNTBLANK($E24:$H24)=5,NE($D24,""),IFERROR(VLOOKUP($J24,INDIRECT("VariableTypes!A2:A"),1,FALSE),TRUE)))</formula>
    </cfRule>
  </conditionalFormatting>
  <conditionalFormatting sqref="F25">
    <cfRule type="expression" dxfId="369" priority="11111" stopIfTrue="1">
      <formula>AND(NE(#REF!,"#"),NE(#REF!,""),NE(COUNTA($C25:F25),0))</formula>
    </cfRule>
  </conditionalFormatting>
  <conditionalFormatting sqref="J25">
    <cfRule type="expression" dxfId="368" priority="11112" stopIfTrue="1">
      <formula>AND(NE(#REF!,"#"),COUNTBLANK($E25:$H25)&lt;5,ISBLANK($C25))</formula>
    </cfRule>
  </conditionalFormatting>
  <conditionalFormatting sqref="J25">
    <cfRule type="expression" dxfId="367" priority="11115" stopIfTrue="1">
      <formula>AND(NE(#REF!,"#"),NE($J25,""),OR(COUNTBLANK($E25:$H25)=5,NE($C25,""),IFERROR(VLOOKUP($J25,INDIRECT("VariableTypes!A2:A"),1,FALSE),TRUE)))</formula>
    </cfRule>
  </conditionalFormatting>
  <conditionalFormatting sqref="H26:H28">
    <cfRule type="expression" dxfId="366" priority="11116" stopIfTrue="1">
      <formula>AND(NE(#REF!,"#"),NE(J26,""),NE(COUNTA($E26:H26),0))</formula>
    </cfRule>
  </conditionalFormatting>
  <conditionalFormatting sqref="J26:J27">
    <cfRule type="expression" dxfId="365" priority="11117" stopIfTrue="1">
      <formula>AND(NE(#REF!,"#"),COUNTBLANK($F26:$H26)&lt;5,ISBLANK($E26))</formula>
    </cfRule>
  </conditionalFormatting>
  <conditionalFormatting sqref="J26:J27">
    <cfRule type="expression" dxfId="364" priority="11118" stopIfTrue="1">
      <formula>AND(NE(#REF!,"#"),NE($J26,""),OR(COUNTBLANK($F26:$H26)=5,NE($E26,""),IFERROR(VLOOKUP($J26,INDIRECT("VariableTypes!A2:A"),1,FALSE),TRUE)))</formula>
    </cfRule>
  </conditionalFormatting>
  <conditionalFormatting sqref="F26:F27">
    <cfRule type="expression" dxfId="363" priority="11119" stopIfTrue="1">
      <formula>AND(NE(#REF!,"#"),NE(#REF!,""),NE(COUNTA($E26:F26),0))</formula>
    </cfRule>
  </conditionalFormatting>
  <conditionalFormatting sqref="H40">
    <cfRule type="expression" dxfId="362" priority="125" stopIfTrue="1">
      <formula>AND(NE(#REF!,"#"),COUNTBLANK($C40:$G40)&lt;5,ISBLANK($B40))</formula>
    </cfRule>
  </conditionalFormatting>
  <conditionalFormatting sqref="H40">
    <cfRule type="expression" dxfId="361" priority="122" stopIfTrue="1">
      <formula>AND(NE(#REF!,"#"),NE($H40,""),OR(COUNTBLANK($C40:$G40)=5,NE($B40,""),IFERROR(VLOOKUP($H40,INDIRECT("VariableTypes!A2:A"),1,FALSE),TRUE)))</formula>
    </cfRule>
  </conditionalFormatting>
  <conditionalFormatting sqref="I40:L40">
    <cfRule type="expression" dxfId="360" priority="123" stopIfTrue="1">
      <formula>AND(NE(#REF!,"#"),NE($I40,""),NOT(IFERROR(VLOOKUP($H40,INDIRECT("VariableTypes!$A$2:$D"),4,FALSE),FALSE)))</formula>
    </cfRule>
  </conditionalFormatting>
  <conditionalFormatting sqref="I40:L40">
    <cfRule type="expression" dxfId="359" priority="124" stopIfTrue="1">
      <formula>AND(NE(#REF!,"#"),IFERROR(VLOOKUP($H40,INDIRECT("VariableTypes!$A$2:$D"),4,FALSE),FALSE))</formula>
    </cfRule>
  </conditionalFormatting>
  <conditionalFormatting sqref="E40:G40">
    <cfRule type="expression" dxfId="358" priority="119" stopIfTrue="1">
      <formula>AND(NE(#REF!,"#"),NE(E40,""),NE(COUNTA($A40:D40),0))</formula>
    </cfRule>
  </conditionalFormatting>
  <conditionalFormatting sqref="G40">
    <cfRule type="expression" dxfId="357" priority="120" stopIfTrue="1">
      <formula>AND(NE(#REF!,"#"),COUNTBLANK($C40:$F40)&lt;5,ISBLANK($A40))</formula>
    </cfRule>
  </conditionalFormatting>
  <conditionalFormatting sqref="G40">
    <cfRule type="expression" dxfId="356" priority="121" stopIfTrue="1">
      <formula>AND(NE(#REF!,"#"),NE($G40,""),OR(COUNTBLANK($C40:$F40)=5,NE($A40,""),IFERROR(VLOOKUP($G40,INDIRECT("VariableTypes!A2:A"),1,FALSE),TRUE)))</formula>
    </cfRule>
  </conditionalFormatting>
  <conditionalFormatting sqref="E46">
    <cfRule type="expression" dxfId="355" priority="11138" stopIfTrue="1">
      <formula>AND(NE(#REF!,"#"),NE(F51,""),NE(COUNTA($D47:F47),0))</formula>
    </cfRule>
  </conditionalFormatting>
  <conditionalFormatting sqref="E44:E45">
    <cfRule type="expression" dxfId="354" priority="11139" stopIfTrue="1">
      <formula>AND(NE(#REF!,"#"),NE(#REF!,""),NE(COUNTA($D45:F45),0))</formula>
    </cfRule>
  </conditionalFormatting>
  <conditionalFormatting sqref="D43">
    <cfRule type="expression" dxfId="353" priority="11146" stopIfTrue="1">
      <formula>AND(NE(#REF!,"#"),NE(#REF!,""),NE(COUNTA($D44:F44),0))</formula>
    </cfRule>
  </conditionalFormatting>
  <conditionalFormatting sqref="F53">
    <cfRule type="expression" dxfId="352" priority="11153" stopIfTrue="1">
      <formula>AND(NE(#REF!,"#"),NE(#REF!,""),NE(COUNTA($C53:F53),0))</formula>
    </cfRule>
  </conditionalFormatting>
  <conditionalFormatting sqref="E47:E48">
    <cfRule type="expression" dxfId="351" priority="11159" stopIfTrue="1">
      <formula>AND(NE(#REF!,"#"),NE(G52,""),NE(COUNTA($C52:F52),0))</formula>
    </cfRule>
  </conditionalFormatting>
  <conditionalFormatting sqref="E9:E10">
    <cfRule type="expression" dxfId="350" priority="11170" stopIfTrue="1">
      <formula>AND(NE(#REF!,"#"),NE(G10,""),NE(COUNTA($E10:F10),0))</formula>
    </cfRule>
  </conditionalFormatting>
  <conditionalFormatting sqref="D9">
    <cfRule type="expression" dxfId="349" priority="11171" stopIfTrue="1">
      <formula>AND(NE(#REF!,"#"),NE(D9,""),NE(COUNTA(E10:$E10),0))</formula>
    </cfRule>
  </conditionalFormatting>
  <conditionalFormatting sqref="I9:I10">
    <cfRule type="expression" dxfId="348" priority="11172" stopIfTrue="1">
      <formula>AND(NE(#REF!,"#"),NE(#REF!,""),NE(COUNTA($E9:I9),0))</formula>
    </cfRule>
  </conditionalFormatting>
  <conditionalFormatting sqref="I11">
    <cfRule type="expression" dxfId="347" priority="11173" stopIfTrue="1">
      <formula>AND(NE(#REF!,"#"),NE(D11,""),NE(COUNTA($E11:I11),0))</formula>
    </cfRule>
  </conditionalFormatting>
  <conditionalFormatting sqref="E11">
    <cfRule type="expression" dxfId="346" priority="11175" stopIfTrue="1">
      <formula>AND(NE(#REF!,"#"),NE(#REF!,""),NE(COUNTA(#REF!),0))</formula>
    </cfRule>
  </conditionalFormatting>
  <conditionalFormatting sqref="E52:E53">
    <cfRule type="expression" dxfId="345" priority="11202" stopIfTrue="1">
      <formula>AND(NE(#REF!,"#"),NE(#REF!,""),NE(COUNTA($D52:E52),0))</formula>
    </cfRule>
  </conditionalFormatting>
  <conditionalFormatting sqref="F49:F50">
    <cfRule type="expression" dxfId="344" priority="11203" stopIfTrue="1">
      <formula>AND(NE(#REF!,"#"),NE(#REF!,""),NE(COUNTA(#REF!),0))</formula>
    </cfRule>
  </conditionalFormatting>
  <conditionalFormatting sqref="J56">
    <cfRule type="expression" dxfId="343" priority="11208" stopIfTrue="1">
      <formula>AND(NE(#REF!,"#"),COUNTBLANK($D56:$H56)&lt;5,ISBLANK(#REF!))</formula>
    </cfRule>
  </conditionalFormatting>
  <conditionalFormatting sqref="O54">
    <cfRule type="expression" dxfId="342" priority="11231" stopIfTrue="1">
      <formula>AND(NE(#REF!,"#"),NE(Q61,""),NE(COUNTA($D61:P61),0))</formula>
    </cfRule>
  </conditionalFormatting>
  <conditionalFormatting sqref="J60:J61">
    <cfRule type="expression" dxfId="341" priority="11232" stopIfTrue="1">
      <formula>AND(NE(#REF!,"#"),COUNTBLANK($E60:$H60)&lt;5,ISBLANK(#REF!))</formula>
    </cfRule>
  </conditionalFormatting>
  <conditionalFormatting sqref="J60:J61">
    <cfRule type="expression" dxfId="340" priority="11234" stopIfTrue="1">
      <formula>AND(NE(#REF!,"#"),NE($J60,""),OR(COUNTBLANK($E60:$H60)=5,NE(#REF!,""),IFERROR(VLOOKUP($J60,INDIRECT("VariableTypes!A2:A"),1,FALSE),TRUE)))</formula>
    </cfRule>
  </conditionalFormatting>
  <conditionalFormatting sqref="H62:H64">
    <cfRule type="expression" dxfId="339" priority="108" stopIfTrue="1">
      <formula>AND(NE(#REF!,"#"),NE(J62,""),NE(COUNTA($C62:H62),0))</formula>
    </cfRule>
  </conditionalFormatting>
  <conditionalFormatting sqref="K62">
    <cfRule type="expression" dxfId="338" priority="109" stopIfTrue="1">
      <formula>AND(NE(#REF!,"#"),NE(#REF!,""),NOT(IFERROR(VLOOKUP($J62,INDIRECT("VariableTypes!$A$2:$D"),4,FALSE),FALSE)))</formula>
    </cfRule>
  </conditionalFormatting>
  <conditionalFormatting sqref="K62">
    <cfRule type="expression" dxfId="337" priority="110" stopIfTrue="1">
      <formula>AND(NE(#REF!,"#"),IFERROR(VLOOKUP($J62,INDIRECT("VariableTypes!$A$2:$D"),4,FALSE),FALSE))</formula>
    </cfRule>
  </conditionalFormatting>
  <conditionalFormatting sqref="J62:J64">
    <cfRule type="expression" dxfId="336" priority="111" stopIfTrue="1">
      <formula>AND(NE(#REF!,"#"),NE($J62,""),OR(COUNTBLANK($C62:$H62)=5,NE(#REF!,""),IFERROR(VLOOKUP($J62,INDIRECT("VariableTypes!A2:A"),1,FALSE),TRUE)))</formula>
    </cfRule>
  </conditionalFormatting>
  <conditionalFormatting sqref="J62:J64">
    <cfRule type="expression" dxfId="335" priority="112" stopIfTrue="1">
      <formula>AND(NE(#REF!,"#"),COUNTBLANK($C62:$H62)&lt;5,ISBLANK(#REF!))</formula>
    </cfRule>
  </conditionalFormatting>
  <conditionalFormatting sqref="F63:F64">
    <cfRule type="expression" dxfId="334" priority="114" stopIfTrue="1">
      <formula>AND(NE(#REF!,"#"),NE(#REF!,""),NE(COUNTA(#REF!),0))</formula>
    </cfRule>
  </conditionalFormatting>
  <conditionalFormatting sqref="F58:F59">
    <cfRule type="expression" dxfId="333" priority="11239" stopIfTrue="1">
      <formula>AND(NE(#REF!,"#"),NE(#REF!,""),NE(COUNTA(#REF!),0))</formula>
    </cfRule>
  </conditionalFormatting>
  <conditionalFormatting sqref="E60:E61">
    <cfRule type="expression" dxfId="332" priority="11241" stopIfTrue="1">
      <formula>AND(NE(#REF!,"#"),NE(#REF!,""),NE(COUNTA(#REF!),0))</formula>
    </cfRule>
  </conditionalFormatting>
  <conditionalFormatting sqref="E62">
    <cfRule type="expression" dxfId="331" priority="11242" stopIfTrue="1">
      <formula>AND(NE(#REF!,"#"),NE(#REF!,""),NE(COUNTA(#REF!),0))</formula>
    </cfRule>
  </conditionalFormatting>
  <conditionalFormatting sqref="D54">
    <cfRule type="expression" dxfId="330" priority="89" stopIfTrue="1">
      <formula>AND(NE(#REF!,"#"),NE(E54,""),NE(COUNTA($D54:D54),0))</formula>
    </cfRule>
  </conditionalFormatting>
  <conditionalFormatting sqref="D35:G35">
    <cfRule type="expression" dxfId="329" priority="80" stopIfTrue="1">
      <formula>AND(NE(#REF!,"#"),NE(D35,""),NE(COUNTA($B35:C35),0))</formula>
    </cfRule>
  </conditionalFormatting>
  <conditionalFormatting sqref="H35">
    <cfRule type="expression" dxfId="328" priority="81" stopIfTrue="1">
      <formula>AND(NE(#REF!,"#"),NE($H35,""),OR(COUNTBLANK($C35:$G35)=5,NE($B35,""),IFERROR(VLOOKUP($H35,INDIRECT("VariableTypes!A2:A"),1,FALSE),TRUE)))</formula>
    </cfRule>
  </conditionalFormatting>
  <conditionalFormatting sqref="I35">
    <cfRule type="expression" dxfId="327" priority="82" stopIfTrue="1">
      <formula>AND(NE(#REF!,"#"),NE($I35,""),NOT(IFERROR(VLOOKUP($H35,INDIRECT("VariableTypes!$A$2:$D"),4,FALSE),FALSE)))</formula>
    </cfRule>
  </conditionalFormatting>
  <conditionalFormatting sqref="J35:K35">
    <cfRule type="expression" dxfId="326" priority="83" stopIfTrue="1">
      <formula>AND(NE(#REF!,"#"),NE($J35,""),NOT(IFERROR(VLOOKUP($H35,INDIRECT("VariableTypes!$A$2:$E"),5,FALSE),FALSE)),OR($B35="",$C35=""))</formula>
    </cfRule>
  </conditionalFormatting>
  <conditionalFormatting sqref="H35">
    <cfRule type="expression" dxfId="325" priority="84" stopIfTrue="1">
      <formula>AND(NE(#REF!,"#"),COUNTBLANK($C35:$G35)&lt;5,ISBLANK($B35))</formula>
    </cfRule>
  </conditionalFormatting>
  <conditionalFormatting sqref="I35">
    <cfRule type="expression" dxfId="324" priority="85" stopIfTrue="1">
      <formula>AND(NE(#REF!,"#"),IFERROR(VLOOKUP($H35,INDIRECT("VariableTypes!$A$2:$D"),4,FALSE),FALSE))</formula>
    </cfRule>
  </conditionalFormatting>
  <conditionalFormatting sqref="J35:K35">
    <cfRule type="expression" dxfId="323" priority="86" stopIfTrue="1">
      <formula>AND(NE(#REF!,"#"),OR(IFERROR(VLOOKUP($H35,INDIRECT("VariableTypes!$A$2:$E"),5,FALSE),FALSE),AND(NE($B35,""),NE($C35,""))))</formula>
    </cfRule>
  </conditionalFormatting>
  <conditionalFormatting sqref="F30:H30">
    <cfRule type="expression" dxfId="322" priority="73" stopIfTrue="1">
      <formula>AND(NE(#REF!,"#"),NE(F30,""),NE(COUNTA($C30:E30),0))</formula>
    </cfRule>
  </conditionalFormatting>
  <conditionalFormatting sqref="J30:K30">
    <cfRule type="expression" dxfId="321" priority="74" stopIfTrue="1">
      <formula>AND(NE(#REF!,"#"),NE($J30,""),NOT(IFERROR(VLOOKUP($H30,INDIRECT("VariableTypes!$A$2:$E"),5,FALSE),FALSE)),OR($C30="",#REF!=""))</formula>
    </cfRule>
  </conditionalFormatting>
  <conditionalFormatting sqref="J30:K30">
    <cfRule type="expression" dxfId="320" priority="75" stopIfTrue="1">
      <formula>AND(NE(#REF!,"#"),OR(IFERROR(VLOOKUP($H30,INDIRECT("VariableTypes!$A$2:$E"),5,FALSE),FALSE),AND(NE($C30,""),NE(#REF!,""))))</formula>
    </cfRule>
  </conditionalFormatting>
  <conditionalFormatting sqref="F32 H32:I32">
    <cfRule type="expression" dxfId="319" priority="76" stopIfTrue="1">
      <formula>AND(NE(#REF!,"#"),NE(F32,""),NE(COUNTA($D32:E32),0))</formula>
    </cfRule>
  </conditionalFormatting>
  <conditionalFormatting sqref="D32">
    <cfRule type="expression" dxfId="318" priority="77" stopIfTrue="1">
      <formula>AND(NE(#REF!,"#"),NE(D32,""),NE(COUNTA($D32:F32),0))</formula>
    </cfRule>
  </conditionalFormatting>
  <conditionalFormatting sqref="J32:K34">
    <cfRule type="expression" dxfId="317" priority="78" stopIfTrue="1">
      <formula>AND(NE(#REF!,"#"),NE($J32,""),NOT(IFERROR(VLOOKUP($I32,INDIRECT("VariableTypes!$A$2:$E"),5,FALSE),FALSE)),OR($D32="",#REF!=""))</formula>
    </cfRule>
  </conditionalFormatting>
  <conditionalFormatting sqref="J32:K34">
    <cfRule type="expression" dxfId="316" priority="79" stopIfTrue="1">
      <formula>AND(NE(#REF!,"#"),OR(IFERROR(VLOOKUP($I32,INDIRECT("VariableTypes!$A$2:$E"),5,FALSE),FALSE),AND(NE($D32,""),NE(#REF!,""))))</formula>
    </cfRule>
  </conditionalFormatting>
  <conditionalFormatting sqref="A36:A38">
    <cfRule type="cellIs" dxfId="315" priority="68" stopIfTrue="1" operator="equal">
      <formula>"include_in_docs"</formula>
    </cfRule>
  </conditionalFormatting>
  <conditionalFormatting sqref="L36">
    <cfRule type="expression" dxfId="314" priority="69" stopIfTrue="1">
      <formula>AND(NE(#REF!,"#"),NE(L36,""),NE(COUNTA($C36:H36),0))</formula>
    </cfRule>
  </conditionalFormatting>
  <conditionalFormatting sqref="L36">
    <cfRule type="expression" dxfId="313" priority="70" stopIfTrue="1">
      <formula>AND(NE(#REF!,"#"),COUNTBLANK($C36:$F36)&lt;5,ISBLANK(#REF!))</formula>
    </cfRule>
  </conditionalFormatting>
  <conditionalFormatting sqref="L36">
    <cfRule type="expression" dxfId="312" priority="71" stopIfTrue="1">
      <formula>AND(NE(#REF!,"#"),NE($G36,""),OR(COUNTBLANK($C36:$F36)=5,NE(#REF!,""),IFERROR(VLOOKUP($G36,INDIRECT("VariableTypes!A2:A"),1,FALSE),TRUE)))</formula>
    </cfRule>
  </conditionalFormatting>
  <conditionalFormatting sqref="D36:G36">
    <cfRule type="expression" dxfId="311" priority="72" stopIfTrue="1">
      <formula>AND(NE(#REF!,"#"),NE(D36,""),NE(COUNTA($C36:C36),0))</formula>
    </cfRule>
  </conditionalFormatting>
  <conditionalFormatting sqref="D74:G74">
    <cfRule type="expression" dxfId="310" priority="59" stopIfTrue="1">
      <formula>AND(NE(#REF!,"#"),NE(D74,""),NE(COUNTA($B74:C74),0))</formula>
    </cfRule>
  </conditionalFormatting>
  <conditionalFormatting sqref="H74">
    <cfRule type="expression" dxfId="309" priority="60" stopIfTrue="1">
      <formula>AND(NE(#REF!,"#"),NE($H74,""),OR(COUNTBLANK($C74:$G74)=5,NE($B74,""),IFERROR(VLOOKUP($H74,INDIRECT("VariableTypes!A2:A"),1,FALSE),TRUE)))</formula>
    </cfRule>
  </conditionalFormatting>
  <conditionalFormatting sqref="I74">
    <cfRule type="expression" dxfId="308" priority="61" stopIfTrue="1">
      <formula>AND(NE(#REF!,"#"),NE($I74,""),NOT(IFERROR(VLOOKUP($H74,INDIRECT("VariableTypes!$A$2:$D"),4,FALSE),FALSE)))</formula>
    </cfRule>
  </conditionalFormatting>
  <conditionalFormatting sqref="J74:K74">
    <cfRule type="expression" dxfId="307" priority="62" stopIfTrue="1">
      <formula>AND(NE(#REF!,"#"),NE($J74,""),NOT(IFERROR(VLOOKUP($H74,INDIRECT("VariableTypes!$A$2:$E"),5,FALSE),FALSE)),OR($B74="",$C74=""))</formula>
    </cfRule>
  </conditionalFormatting>
  <conditionalFormatting sqref="H74">
    <cfRule type="expression" dxfId="306" priority="63" stopIfTrue="1">
      <formula>AND(NE(#REF!,"#"),COUNTBLANK($C74:$G74)&lt;5,ISBLANK($B74))</formula>
    </cfRule>
  </conditionalFormatting>
  <conditionalFormatting sqref="I74">
    <cfRule type="expression" dxfId="305" priority="64" stopIfTrue="1">
      <formula>AND(NE(#REF!,"#"),IFERROR(VLOOKUP($H74,INDIRECT("VariableTypes!$A$2:$D"),4,FALSE),FALSE))</formula>
    </cfRule>
  </conditionalFormatting>
  <conditionalFormatting sqref="J74:K74">
    <cfRule type="expression" dxfId="304" priority="65" stopIfTrue="1">
      <formula>AND(NE(#REF!,"#"),OR(IFERROR(VLOOKUP($H74,INDIRECT("VariableTypes!$A$2:$E"),5,FALSE),FALSE),AND(NE($B74,""),NE($C74,""))))</formula>
    </cfRule>
  </conditionalFormatting>
  <conditionalFormatting sqref="F69:H69">
    <cfRule type="expression" dxfId="303" priority="52" stopIfTrue="1">
      <formula>AND(NE(#REF!,"#"),NE(F69,""),NE(COUNTA($C69:E69),0))</formula>
    </cfRule>
  </conditionalFormatting>
  <conditionalFormatting sqref="J69:K69">
    <cfRule type="expression" dxfId="302" priority="53" stopIfTrue="1">
      <formula>AND(NE(#REF!,"#"),NE($J69,""),NOT(IFERROR(VLOOKUP($H69,INDIRECT("VariableTypes!$A$2:$E"),5,FALSE),FALSE)),OR($C69="",#REF!=""))</formula>
    </cfRule>
  </conditionalFormatting>
  <conditionalFormatting sqref="J69:K69">
    <cfRule type="expression" dxfId="301" priority="54" stopIfTrue="1">
      <formula>AND(NE(#REF!,"#"),OR(IFERROR(VLOOKUP($H69,INDIRECT("VariableTypes!$A$2:$E"),5,FALSE),FALSE),AND(NE($C69,""),NE(#REF!,""))))</formula>
    </cfRule>
  </conditionalFormatting>
  <conditionalFormatting sqref="F71 H71:I71">
    <cfRule type="expression" dxfId="300" priority="55" stopIfTrue="1">
      <formula>AND(NE(#REF!,"#"),NE(F71,""),NE(COUNTA($D71:E71),0))</formula>
    </cfRule>
  </conditionalFormatting>
  <conditionalFormatting sqref="D71">
    <cfRule type="expression" dxfId="299" priority="56" stopIfTrue="1">
      <formula>AND(NE(#REF!,"#"),NE(D71,""),NE(COUNTA($D71:F71),0))</formula>
    </cfRule>
  </conditionalFormatting>
  <conditionalFormatting sqref="J71:K73">
    <cfRule type="expression" dxfId="298" priority="57" stopIfTrue="1">
      <formula>AND(NE(#REF!,"#"),NE($J71,""),NOT(IFERROR(VLOOKUP($I71,INDIRECT("VariableTypes!$A$2:$E"),5,FALSE),FALSE)),OR($D71="",#REF!=""))</formula>
    </cfRule>
  </conditionalFormatting>
  <conditionalFormatting sqref="J71:K73">
    <cfRule type="expression" dxfId="297" priority="58" stopIfTrue="1">
      <formula>AND(NE(#REF!,"#"),OR(IFERROR(VLOOKUP($I71,INDIRECT("VariableTypes!$A$2:$E"),5,FALSE),FALSE),AND(NE($D71,""),NE(#REF!,""))))</formula>
    </cfRule>
  </conditionalFormatting>
  <conditionalFormatting sqref="A75:A77">
    <cfRule type="cellIs" dxfId="296" priority="47" stopIfTrue="1" operator="equal">
      <formula>"include_in_docs"</formula>
    </cfRule>
  </conditionalFormatting>
  <conditionalFormatting sqref="L75">
    <cfRule type="expression" dxfId="295" priority="48" stopIfTrue="1">
      <formula>AND(NE(#REF!,"#"),NE(L75,""),NE(COUNTA($C75:H75),0))</formula>
    </cfRule>
  </conditionalFormatting>
  <conditionalFormatting sqref="L75">
    <cfRule type="expression" dxfId="294" priority="49" stopIfTrue="1">
      <formula>AND(NE(#REF!,"#"),COUNTBLANK($C75:$F75)&lt;5,ISBLANK(#REF!))</formula>
    </cfRule>
  </conditionalFormatting>
  <conditionalFormatting sqref="L75">
    <cfRule type="expression" dxfId="293" priority="50" stopIfTrue="1">
      <formula>AND(NE(#REF!,"#"),NE($G75,""),OR(COUNTBLANK($C75:$F75)=5,NE(#REF!,""),IFERROR(VLOOKUP($G75,INDIRECT("VariableTypes!A2:A"),1,FALSE),TRUE)))</formula>
    </cfRule>
  </conditionalFormatting>
  <conditionalFormatting sqref="D75:G75">
    <cfRule type="expression" dxfId="292" priority="51" stopIfTrue="1">
      <formula>AND(NE(#REF!,"#"),NE(D75,""),NE(COUNTA($C75:C75),0))</formula>
    </cfRule>
  </conditionalFormatting>
  <conditionalFormatting sqref="E57">
    <cfRule type="expression" dxfId="291" priority="29" stopIfTrue="1">
      <formula>AND(NE(#REF!,"#"),NE(E57,""),NE(COUNTA($E58:F58),0))</formula>
    </cfRule>
  </conditionalFormatting>
  <conditionalFormatting sqref="D10:D11">
    <cfRule type="expression" dxfId="290" priority="44" stopIfTrue="1">
      <formula>AND(NE(#REF!,"#"),NE(D10,""),NE(COUNTA(E11:$E11),0))</formula>
    </cfRule>
  </conditionalFormatting>
  <conditionalFormatting sqref="E63">
    <cfRule type="expression" dxfId="289" priority="26" stopIfTrue="1">
      <formula>AND(NE(#REF!,"#"),NE(E63,""),NE(COUNTA($E64:F64),0))</formula>
    </cfRule>
  </conditionalFormatting>
  <conditionalFormatting sqref="E23">
    <cfRule type="expression" dxfId="288" priority="32" stopIfTrue="1">
      <formula>AND(NE(#REF!,"#"),NE(E23,""),NE(COUNTA($E24:F24),0))</formula>
    </cfRule>
  </conditionalFormatting>
  <conditionalFormatting sqref="E19">
    <cfRule type="expression" dxfId="287" priority="35" stopIfTrue="1">
      <formula>AND(NE(#REF!,"#"),NE(E19,""),NE(COUNTA($E20:F20),0))</formula>
    </cfRule>
  </conditionalFormatting>
  <conditionalFormatting sqref="E20">
    <cfRule type="expression" dxfId="286" priority="34" stopIfTrue="1">
      <formula>AND(NE(#REF!,"#"),NE(E20,""),NE(COUNTA($E21:F21),0))</formula>
    </cfRule>
  </conditionalFormatting>
  <conditionalFormatting sqref="E22">
    <cfRule type="expression" dxfId="285" priority="33" stopIfTrue="1">
      <formula>AND(NE(#REF!,"#"),NE(E22,""),NE(COUNTA($E23:F23),0))</formula>
    </cfRule>
  </conditionalFormatting>
  <conditionalFormatting sqref="E49">
    <cfRule type="expression" dxfId="284" priority="31" stopIfTrue="1">
      <formula>AND(NE(#REF!,"#"),NE(E49,""),NE(COUNTA($E50:F50),0))</formula>
    </cfRule>
  </conditionalFormatting>
  <conditionalFormatting sqref="E50">
    <cfRule type="expression" dxfId="283" priority="30" stopIfTrue="1">
      <formula>AND(NE(#REF!,"#"),NE(E50,""),NE(COUNTA($E51:F51),0))</formula>
    </cfRule>
  </conditionalFormatting>
  <conditionalFormatting sqref="E58">
    <cfRule type="expression" dxfId="282" priority="28" stopIfTrue="1">
      <formula>AND(NE(#REF!,"#"),NE(E58,""),NE(COUNTA($E59:F59),0))</formula>
    </cfRule>
  </conditionalFormatting>
  <conditionalFormatting sqref="E59">
    <cfRule type="expression" dxfId="281" priority="27" stopIfTrue="1">
      <formula>AND(NE(#REF!,"#"),NE(E59,""),NE(COUNTA($E60:F60),0))</formula>
    </cfRule>
  </conditionalFormatting>
  <conditionalFormatting sqref="E64">
    <cfRule type="expression" dxfId="280" priority="25" stopIfTrue="1">
      <formula>AND(NE(#REF!,"#"),NE(E64,""),NE(COUNTA($E65:F65),0))</formula>
    </cfRule>
  </conditionalFormatting>
  <conditionalFormatting sqref="D3:G3">
    <cfRule type="expression" dxfId="279" priority="12" stopIfTrue="1">
      <formula>AND(NE(#REF!,"#"),NE(D3,""),NE(COUNTA($B3:C3),0))</formula>
    </cfRule>
  </conditionalFormatting>
  <conditionalFormatting sqref="H3 H5">
    <cfRule type="expression" dxfId="278" priority="13" stopIfTrue="1">
      <formula>AND(NE(#REF!,"#"),NE($H3,""),OR(COUNTBLANK($C3:$G3)=5,NE($B3,""),IFERROR(VLOOKUP($H3,INDIRECT("VariableTypes!A2:A"),1,FALSE),TRUE)))</formula>
    </cfRule>
  </conditionalFormatting>
  <conditionalFormatting sqref="I3:I5">
    <cfRule type="expression" dxfId="277" priority="14" stopIfTrue="1">
      <formula>AND(NE(#REF!,"#"),NE($I3,""),NOT(IFERROR(VLOOKUP($H3,INDIRECT("VariableTypes!$A$2:$D"),4,FALSE),FALSE)))</formula>
    </cfRule>
  </conditionalFormatting>
  <conditionalFormatting sqref="J3:K3 J5:K5">
    <cfRule type="expression" dxfId="276" priority="15" stopIfTrue="1">
      <formula>AND(NE(#REF!,"#"),NE($J3,""),NOT(IFERROR(VLOOKUP($H3,INDIRECT("VariableTypes!$A$2:$E"),5,FALSE),FALSE)),OR($B3="",$C3=""))</formula>
    </cfRule>
  </conditionalFormatting>
  <conditionalFormatting sqref="H3 H5">
    <cfRule type="expression" dxfId="275" priority="16" stopIfTrue="1">
      <formula>AND(NE(#REF!,"#"),COUNTBLANK($C3:$G3)&lt;5,ISBLANK($B3))</formula>
    </cfRule>
  </conditionalFormatting>
  <conditionalFormatting sqref="I3:I5">
    <cfRule type="expression" dxfId="274" priority="17" stopIfTrue="1">
      <formula>AND(NE(#REF!,"#"),IFERROR(VLOOKUP($H3,INDIRECT("VariableTypes!$A$2:$D"),4,FALSE),FALSE))</formula>
    </cfRule>
  </conditionalFormatting>
  <conditionalFormatting sqref="J3:K3 J5:K5">
    <cfRule type="expression" dxfId="273" priority="18" stopIfTrue="1">
      <formula>AND(NE(#REF!,"#"),OR(IFERROR(VLOOKUP($H3,INDIRECT("VariableTypes!$A$2:$E"),5,FALSE),FALSE),AND(NE($B3,""),NE($C3,""))))</formula>
    </cfRule>
  </conditionalFormatting>
  <conditionalFormatting sqref="H6">
    <cfRule type="expression" dxfId="272" priority="11" stopIfTrue="1">
      <formula>AND(NE(#REF!,"#"),COUNTBLANK($C6:$G6)&lt;5,ISBLANK($B6))</formula>
    </cfRule>
  </conditionalFormatting>
  <conditionalFormatting sqref="H6">
    <cfRule type="expression" dxfId="271" priority="8" stopIfTrue="1">
      <formula>AND(NE(#REF!,"#"),NE($H6,""),OR(COUNTBLANK($C6:$G6)=5,NE($B6,""),IFERROR(VLOOKUP($H6,INDIRECT("VariableTypes!A2:A"),1,FALSE),TRUE)))</formula>
    </cfRule>
  </conditionalFormatting>
  <conditionalFormatting sqref="I6:L6">
    <cfRule type="expression" dxfId="270" priority="9" stopIfTrue="1">
      <formula>AND(NE(#REF!,"#"),NE($I6,""),NOT(IFERROR(VLOOKUP($H6,INDIRECT("VariableTypes!$A$2:$D"),4,FALSE),FALSE)))</formula>
    </cfRule>
  </conditionalFormatting>
  <conditionalFormatting sqref="I6:L6">
    <cfRule type="expression" dxfId="269" priority="10" stopIfTrue="1">
      <formula>AND(NE(#REF!,"#"),IFERROR(VLOOKUP($H6,INDIRECT("VariableTypes!$A$2:$D"),4,FALSE),FALSE))</formula>
    </cfRule>
  </conditionalFormatting>
  <conditionalFormatting sqref="D6:G6">
    <cfRule type="expression" dxfId="268" priority="5" stopIfTrue="1">
      <formula>AND(NE(#REF!,"#"),NE(D6,""),NE(COUNTA($A6:C6),0))</formula>
    </cfRule>
  </conditionalFormatting>
  <conditionalFormatting sqref="G6">
    <cfRule type="expression" dxfId="267" priority="6" stopIfTrue="1">
      <formula>AND(NE(#REF!,"#"),COUNTBLANK($C6:$F6)&lt;5,ISBLANK($A6))</formula>
    </cfRule>
  </conditionalFormatting>
  <conditionalFormatting sqref="G6">
    <cfRule type="expression" dxfId="266" priority="7" stopIfTrue="1">
      <formula>AND(NE(#REF!,"#"),NE($G6,""),OR(COUNTBLANK($C6:$F6)=5,NE($A6,""),IFERROR(VLOOKUP($G6,INDIRECT("VariableTypes!A2:A"),1,FALSE),TRUE)))</formula>
    </cfRule>
  </conditionalFormatting>
  <conditionalFormatting sqref="F4:G5">
    <cfRule type="expression" dxfId="265" priority="19" stopIfTrue="1">
      <formula>AND(NE(#REF!,"#"),NE(F4,""),NE(COUNTA($C4:E4),0))</formula>
    </cfRule>
  </conditionalFormatting>
  <conditionalFormatting sqref="H4">
    <cfRule type="expression" dxfId="264" priority="20" stopIfTrue="1">
      <formula>AND(NE(#REF!,"#"),NE($H4,""),OR(COUNTBLANK($C4:$G4)=5,NE($C4,""),IFERROR(VLOOKUP($H4,INDIRECT("VariableTypes!A2:A"),1,FALSE),TRUE)))</formula>
    </cfRule>
  </conditionalFormatting>
  <conditionalFormatting sqref="J4:K4">
    <cfRule type="expression" dxfId="263" priority="21" stopIfTrue="1">
      <formula>AND(NE(#REF!,"#"),NE($J4,""),NOT(IFERROR(VLOOKUP($H4,INDIRECT("VariableTypes!$A$2:$E"),5,FALSE),FALSE)),OR($C4="",#REF!=""))</formula>
    </cfRule>
  </conditionalFormatting>
  <conditionalFormatting sqref="H4">
    <cfRule type="expression" dxfId="262" priority="22" stopIfTrue="1">
      <formula>AND(NE(#REF!,"#"),COUNTBLANK($C4:$G4)&lt;5,ISBLANK($C4))</formula>
    </cfRule>
  </conditionalFormatting>
  <conditionalFormatting sqref="J4:K4">
    <cfRule type="expression" dxfId="261" priority="23" stopIfTrue="1">
      <formula>AND(NE(#REF!,"#"),OR(IFERROR(VLOOKUP($H4,INDIRECT("VariableTypes!$A$2:$E"),5,FALSE),FALSE),AND(NE($C4,""),NE(#REF!,""))))</formula>
    </cfRule>
  </conditionalFormatting>
  <conditionalFormatting sqref="D4:E5">
    <cfRule type="expression" dxfId="260" priority="24" stopIfTrue="1">
      <formula>AND(NE(#REF!,"#"),NE(D4,""),NE(COUNTA($C4:C4),0))</formula>
    </cfRule>
  </conditionalFormatting>
  <conditionalFormatting sqref="J31:K31">
    <cfRule type="expression" dxfId="259" priority="3" stopIfTrue="1">
      <formula>AND(NE(#REF!,"#"),NE($J31,""),NOT(IFERROR(VLOOKUP($H31,INDIRECT("VariableTypes!$A$2:$E"),5,FALSE),FALSE)),OR(#REF!="",#REF!=""))</formula>
    </cfRule>
  </conditionalFormatting>
  <conditionalFormatting sqref="J31:K31">
    <cfRule type="expression" dxfId="258" priority="4" stopIfTrue="1">
      <formula>AND(NE(#REF!,"#"),OR(IFERROR(VLOOKUP($H31,INDIRECT("VariableTypes!$A$2:$E"),5,FALSE),FALSE),AND(NE(#REF!,""),NE(#REF!,""))))</formula>
    </cfRule>
  </conditionalFormatting>
  <conditionalFormatting sqref="J70:K70">
    <cfRule type="expression" dxfId="257" priority="1" stopIfTrue="1">
      <formula>AND(NE(#REF!,"#"),NE($J70,""),NOT(IFERROR(VLOOKUP($H70,INDIRECT("VariableTypes!$A$2:$E"),5,FALSE),FALSE)),OR(#REF!="",#REF!=""))</formula>
    </cfRule>
  </conditionalFormatting>
  <conditionalFormatting sqref="J70:K70">
    <cfRule type="expression" dxfId="256" priority="2" stopIfTrue="1">
      <formula>AND(NE(#REF!,"#"),OR(IFERROR(VLOOKUP($H70,INDIRECT("VariableTypes!$A$2:$E"),5,FALSE),FALSE),AND(NE(#REF!,""),NE(#REF!,""))))</formula>
    </cfRule>
  </conditionalFormatting>
  <dataValidations count="4">
    <dataValidation type="list" allowBlank="1" showInputMessage="1" showErrorMessage="1" sqref="D62:D64 D48:D50" xr:uid="{E9C1BF78-4DDF-C049-BD24-AA9AA4CCA0F6}">
      <formula1>"&lt;select&gt;,Yes,No"</formula1>
    </dataValidation>
    <dataValidation type="list" allowBlank="1" showInputMessage="1" showErrorMessage="1" sqref="B7:B8 D13:D15 C8 C16:C17 D18 D21 D24 E26:E28 C31 B41 C42 D44:D47 D51:D53 C54 D56 D60:D61 D65:D67 C70" xr:uid="{E88C60B7-CFD3-4E4D-B028-3955445BA1A1}">
      <formula1>Yesnolist</formula1>
    </dataValidation>
    <dataValidation type="decimal" operator="greaterThan" allowBlank="1" showInputMessage="1" showErrorMessage="1" error="Enter a value greater than 0. " promptTitle="Currency" prompt="Should be in currency selected in RC1." sqref="D9" xr:uid="{6F278A2A-93D7-45CA-9FE8-646045DB7293}">
      <formula1>0</formula1>
    </dataValidation>
    <dataValidation type="decimal" allowBlank="1" showInputMessage="1" showErrorMessage="1" error="Enter a percentage between 0 and 100." sqref="E49:E50 E57:E59 E22:E23 E63:E64 D10:D11 E19:E20" xr:uid="{A1EB533D-D70D-49C5-94E9-EE7F9A75BB7B}">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D78BEE3-29C4-B149-A171-986690ADC7BC}">
          <x14:formula1>
            <xm:f>'C:\Users\gresb-user\Downloads\[2019_10_04 Due Diligence Tool (Excel Format)_Alternative Design.xlsx]Lists'!#REF!</xm:f>
          </x14:formula1>
          <xm:sqref>C25 T61 O54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outlinePr summaryBelow="0" summaryRight="0"/>
  </sheetPr>
  <dimension ref="A1:XEZ64"/>
  <sheetViews>
    <sheetView showGridLines="0" topLeftCell="B1" workbookViewId="0">
      <pane ySplit="2" topLeftCell="A3" activePane="bottomLeft" state="frozen"/>
      <selection pane="bottomLeft" activeCell="B1" sqref="B1"/>
    </sheetView>
  </sheetViews>
  <sheetFormatPr defaultColWidth="0" defaultRowHeight="15" customHeight="1" zeroHeight="1"/>
  <cols>
    <col min="1" max="1" width="7.8984375" hidden="1" customWidth="1"/>
    <col min="2" max="5" width="8.09765625" customWidth="1"/>
    <col min="6" max="9" width="25" customWidth="1"/>
    <col min="10" max="10" width="8.09765625" style="153" customWidth="1"/>
    <col min="11" max="11" width="8.09765625" style="154" customWidth="1"/>
    <col min="12" max="12" width="12.59765625" bestFit="1" customWidth="1"/>
    <col min="13" max="13" width="2.19921875" customWidth="1"/>
    <col min="16381"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509</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982</v>
      </c>
      <c r="B6" s="282" t="s">
        <v>597</v>
      </c>
      <c r="C6" s="235" t="s">
        <v>977</v>
      </c>
      <c r="D6" s="233"/>
      <c r="E6" s="233"/>
      <c r="F6" s="233"/>
      <c r="G6" s="233"/>
      <c r="H6" s="232"/>
      <c r="I6" s="232"/>
      <c r="J6" s="232"/>
      <c r="K6" s="232"/>
      <c r="L6" s="232"/>
    </row>
    <row r="7" spans="1:13" ht="16.2">
      <c r="A7" s="2"/>
      <c r="B7" s="307" t="s">
        <v>934</v>
      </c>
      <c r="C7" s="222" t="s">
        <v>978</v>
      </c>
      <c r="D7" s="2"/>
      <c r="E7" s="2"/>
      <c r="F7" s="2"/>
      <c r="G7" s="2"/>
      <c r="H7" s="2"/>
      <c r="I7" s="2"/>
    </row>
    <row r="8" spans="1:13" ht="16.2">
      <c r="A8" s="2"/>
      <c r="C8" s="222" t="s">
        <v>1228</v>
      </c>
      <c r="D8" s="281"/>
      <c r="E8" s="155"/>
      <c r="F8" s="155"/>
      <c r="G8" s="155"/>
      <c r="H8" s="2"/>
      <c r="I8" s="7"/>
      <c r="J8" s="2"/>
      <c r="K8" s="153"/>
    </row>
    <row r="9" spans="1:13" s="281" customFormat="1" ht="16.2">
      <c r="A9" s="227"/>
      <c r="C9" s="306" t="s">
        <v>934</v>
      </c>
      <c r="D9" s="258" t="s">
        <v>593</v>
      </c>
      <c r="E9" s="227"/>
      <c r="F9" s="227"/>
      <c r="G9" s="227"/>
      <c r="I9" s="155"/>
      <c r="K9" s="203"/>
    </row>
    <row r="10" spans="1:13" s="281" customFormat="1" ht="16.2">
      <c r="A10" s="227"/>
      <c r="D10" s="343"/>
      <c r="E10" s="227" t="s">
        <v>594</v>
      </c>
      <c r="F10" s="227"/>
      <c r="G10" s="227"/>
      <c r="J10" s="159"/>
      <c r="K10" s="227"/>
    </row>
    <row r="11" spans="1:13" s="281" customFormat="1" ht="16.2">
      <c r="A11" s="227"/>
      <c r="C11" s="227"/>
      <c r="D11" s="343"/>
      <c r="E11" s="227" t="s">
        <v>595</v>
      </c>
      <c r="F11" s="227"/>
      <c r="G11" s="227"/>
      <c r="J11" s="159"/>
      <c r="K11" s="154"/>
    </row>
    <row r="12" spans="1:13" s="281" customFormat="1" ht="16.2">
      <c r="A12" s="227"/>
      <c r="C12" s="306" t="s">
        <v>934</v>
      </c>
      <c r="D12" s="258" t="s">
        <v>596</v>
      </c>
      <c r="E12" s="227"/>
      <c r="F12" s="227"/>
      <c r="G12" s="227"/>
      <c r="J12" s="159"/>
      <c r="K12" s="154"/>
    </row>
    <row r="13" spans="1:13" s="281" customFormat="1" ht="16.2">
      <c r="A13" s="227"/>
      <c r="D13" s="343"/>
      <c r="E13" s="227" t="s">
        <v>594</v>
      </c>
      <c r="F13" s="227"/>
      <c r="G13" s="227"/>
      <c r="J13" s="159"/>
      <c r="K13" s="227"/>
    </row>
    <row r="14" spans="1:13" s="281" customFormat="1" ht="16.2">
      <c r="A14" s="227"/>
      <c r="C14" s="227"/>
      <c r="D14" s="343"/>
      <c r="E14" s="227" t="s">
        <v>595</v>
      </c>
      <c r="F14" s="227"/>
      <c r="G14" s="227"/>
      <c r="J14" s="159"/>
    </row>
    <row r="15" spans="1:13" s="281" customFormat="1" ht="16.2">
      <c r="A15" s="227"/>
      <c r="C15" s="306" t="s">
        <v>934</v>
      </c>
      <c r="D15" s="258" t="s">
        <v>1227</v>
      </c>
      <c r="E15" s="75"/>
      <c r="F15" s="75"/>
      <c r="G15" s="75"/>
      <c r="J15" s="159"/>
    </row>
    <row r="16" spans="1:13" s="281" customFormat="1" ht="16.2">
      <c r="A16" s="227"/>
      <c r="D16" s="227" t="s">
        <v>1231</v>
      </c>
      <c r="E16" s="75"/>
      <c r="F16" s="75"/>
      <c r="G16" s="75"/>
      <c r="J16" s="204"/>
      <c r="K16" s="75"/>
    </row>
    <row r="17" spans="1:13" s="281" customFormat="1" ht="16.2">
      <c r="A17" s="227"/>
      <c r="D17" s="306" t="s">
        <v>934</v>
      </c>
      <c r="E17" s="258" t="s">
        <v>598</v>
      </c>
      <c r="F17" s="75"/>
      <c r="G17" s="75"/>
      <c r="J17" s="204"/>
      <c r="K17" s="75"/>
    </row>
    <row r="18" spans="1:13" s="281" customFormat="1" ht="16.2">
      <c r="A18" s="227"/>
      <c r="D18" s="306" t="s">
        <v>934</v>
      </c>
      <c r="E18" s="258" t="s">
        <v>599</v>
      </c>
      <c r="F18" s="75"/>
      <c r="G18" s="75"/>
      <c r="J18" s="204"/>
      <c r="K18" s="75"/>
    </row>
    <row r="19" spans="1:13" s="281" customFormat="1" ht="16.2">
      <c r="A19" s="227"/>
      <c r="D19" s="306" t="s">
        <v>934</v>
      </c>
      <c r="E19" s="258" t="s">
        <v>600</v>
      </c>
      <c r="F19" s="75"/>
      <c r="G19" s="75"/>
      <c r="J19" s="204"/>
      <c r="K19" s="75"/>
    </row>
    <row r="20" spans="1:13" s="281" customFormat="1" ht="16.2">
      <c r="A20" s="227"/>
      <c r="D20" s="306" t="s">
        <v>934</v>
      </c>
      <c r="E20" s="258" t="s">
        <v>601</v>
      </c>
      <c r="F20" s="75"/>
      <c r="G20" s="75"/>
      <c r="J20" s="204"/>
      <c r="K20" s="75"/>
    </row>
    <row r="21" spans="1:13" s="281" customFormat="1" ht="16.2">
      <c r="A21" s="227"/>
      <c r="D21" s="306" t="s">
        <v>934</v>
      </c>
      <c r="E21" s="258" t="s">
        <v>1232</v>
      </c>
      <c r="F21" s="75"/>
      <c r="G21" s="75"/>
      <c r="J21" s="204"/>
      <c r="K21" s="75"/>
    </row>
    <row r="22" spans="1:13" s="281" customFormat="1" ht="16.2">
      <c r="A22" s="227"/>
      <c r="D22" s="306" t="s">
        <v>934</v>
      </c>
      <c r="E22" s="258" t="s">
        <v>602</v>
      </c>
      <c r="F22" s="75"/>
      <c r="G22" s="75"/>
      <c r="J22" s="204"/>
      <c r="K22" s="75"/>
    </row>
    <row r="23" spans="1:13" s="281" customFormat="1" ht="16.2">
      <c r="A23" s="227"/>
      <c r="D23" s="306" t="s">
        <v>934</v>
      </c>
      <c r="E23" s="258" t="s">
        <v>603</v>
      </c>
      <c r="F23" s="75"/>
      <c r="G23" s="75"/>
      <c r="J23" s="204"/>
      <c r="K23" s="75"/>
    </row>
    <row r="24" spans="1:13" s="281" customFormat="1" ht="16.2">
      <c r="A24" s="227"/>
      <c r="D24" s="306" t="s">
        <v>934</v>
      </c>
      <c r="E24" s="481" t="s">
        <v>27</v>
      </c>
      <c r="F24" s="483"/>
      <c r="G24" s="75"/>
      <c r="J24" s="204"/>
      <c r="K24" s="75"/>
    </row>
    <row r="25" spans="1:13" s="281" customFormat="1" ht="16.2">
      <c r="A25" s="227"/>
      <c r="C25" s="111"/>
      <c r="D25" s="227"/>
      <c r="E25" s="46"/>
      <c r="F25" s="227"/>
      <c r="G25" s="227"/>
      <c r="H25" s="227"/>
      <c r="J25" s="159"/>
      <c r="K25" s="227"/>
    </row>
    <row r="26" spans="1:13" s="281" customFormat="1" ht="16.2">
      <c r="B26" s="37"/>
      <c r="C26" s="286" t="s">
        <v>397</v>
      </c>
      <c r="D26" s="237"/>
      <c r="E26" s="237"/>
      <c r="F26" s="237"/>
      <c r="G26" s="237"/>
      <c r="H26" s="237"/>
      <c r="I26" s="237"/>
      <c r="J26" s="246"/>
      <c r="K26" s="246"/>
      <c r="L26" s="143"/>
      <c r="M26" s="143"/>
    </row>
    <row r="27" spans="1:13" s="281" customFormat="1" ht="33" customHeight="1">
      <c r="B27" s="37"/>
      <c r="C27" s="438" t="s">
        <v>934</v>
      </c>
      <c r="D27" s="504" t="s">
        <v>1433</v>
      </c>
      <c r="E27" s="504"/>
      <c r="F27" s="504"/>
      <c r="G27" s="504"/>
      <c r="H27" s="504"/>
      <c r="I27" s="504"/>
      <c r="J27" s="246"/>
      <c r="K27" s="246"/>
      <c r="L27" s="143"/>
      <c r="M27" s="143"/>
    </row>
    <row r="28" spans="1:13" s="281" customFormat="1" ht="16.2">
      <c r="B28" s="37"/>
      <c r="D28" s="237" t="s">
        <v>1159</v>
      </c>
      <c r="E28" s="236"/>
      <c r="F28" s="236"/>
      <c r="G28" s="239"/>
      <c r="H28" s="236"/>
      <c r="I28" s="236"/>
      <c r="J28" s="246"/>
      <c r="K28" s="246"/>
      <c r="L28" s="143"/>
      <c r="M28" s="143"/>
    </row>
    <row r="29" spans="1:13" s="281" customFormat="1" ht="16.2">
      <c r="B29" s="37"/>
      <c r="D29" s="528" t="s">
        <v>40</v>
      </c>
      <c r="E29" s="529"/>
      <c r="F29" s="529"/>
      <c r="G29" s="529"/>
      <c r="H29" s="529"/>
      <c r="I29" s="530"/>
      <c r="J29" s="246"/>
      <c r="K29" s="246"/>
      <c r="L29" s="143"/>
      <c r="M29" s="143"/>
    </row>
    <row r="30" spans="1:13" s="281" customFormat="1" ht="16.2">
      <c r="D30" s="531"/>
      <c r="E30" s="532"/>
      <c r="F30" s="532"/>
      <c r="G30" s="532"/>
      <c r="H30" s="532"/>
      <c r="I30" s="533"/>
      <c r="J30" s="246"/>
      <c r="K30" s="246"/>
      <c r="L30" s="143"/>
      <c r="M30" s="143"/>
    </row>
    <row r="31" spans="1:13" s="281" customFormat="1" ht="16.2">
      <c r="B31" s="17"/>
      <c r="C31" s="144"/>
      <c r="D31" s="144"/>
      <c r="E31" s="144"/>
      <c r="F31" s="144"/>
      <c r="G31" s="144"/>
      <c r="H31" s="144"/>
      <c r="I31" s="144"/>
      <c r="J31" s="30"/>
      <c r="K31" s="30"/>
      <c r="L31" s="143"/>
      <c r="M31" s="143"/>
    </row>
    <row r="32" spans="1:13" s="281" customFormat="1" ht="16.2">
      <c r="A32" s="222"/>
      <c r="B32" s="227"/>
      <c r="C32" s="264" t="s">
        <v>35</v>
      </c>
      <c r="D32" s="222"/>
      <c r="E32" s="222"/>
      <c r="F32" s="222"/>
      <c r="G32" s="222"/>
      <c r="I32" s="227"/>
      <c r="J32" s="227"/>
      <c r="K32" s="227"/>
      <c r="L32" s="227"/>
    </row>
    <row r="33" spans="1:12" s="281" customFormat="1" ht="16.2">
      <c r="A33" s="222"/>
      <c r="B33" s="227"/>
      <c r="C33" s="498" t="s">
        <v>40</v>
      </c>
      <c r="D33" s="499"/>
      <c r="E33" s="499"/>
      <c r="F33" s="499"/>
      <c r="G33" s="499"/>
      <c r="H33" s="499"/>
      <c r="I33" s="499"/>
      <c r="J33" s="499"/>
      <c r="K33" s="499"/>
      <c r="L33" s="500"/>
    </row>
    <row r="34" spans="1:12" s="281" customFormat="1" ht="16.2">
      <c r="A34" s="222"/>
      <c r="B34" s="227"/>
      <c r="C34" s="501"/>
      <c r="D34" s="502"/>
      <c r="E34" s="502"/>
      <c r="F34" s="502"/>
      <c r="G34" s="502"/>
      <c r="H34" s="502"/>
      <c r="I34" s="502"/>
      <c r="J34" s="502"/>
      <c r="K34" s="502"/>
      <c r="L34" s="503"/>
    </row>
    <row r="35" spans="1:12" ht="15.6">
      <c r="A35" s="2"/>
      <c r="C35" s="15"/>
      <c r="D35" s="2"/>
      <c r="E35" s="11"/>
      <c r="G35" s="2"/>
      <c r="H35" s="2"/>
      <c r="I35" s="7"/>
      <c r="J35" s="2"/>
      <c r="K35" s="153"/>
    </row>
    <row r="36" spans="1:12" ht="15.6" hidden="1">
      <c r="A36" s="2"/>
      <c r="B36" s="18"/>
      <c r="C36" s="101"/>
      <c r="D36" s="101"/>
      <c r="E36" s="101"/>
      <c r="F36" s="101"/>
      <c r="G36" s="101"/>
      <c r="H36" s="101"/>
      <c r="I36" s="101"/>
    </row>
    <row r="37" spans="1:12" ht="15.6" hidden="1">
      <c r="A37" s="6"/>
      <c r="B37" s="16"/>
      <c r="C37" s="164"/>
      <c r="D37" s="165"/>
      <c r="E37" s="164"/>
      <c r="F37" s="164"/>
      <c r="G37" s="164"/>
      <c r="H37" s="164"/>
      <c r="I37" s="164"/>
      <c r="J37" s="32"/>
      <c r="K37" s="200"/>
    </row>
    <row r="38" spans="1:12" ht="15" hidden="1" customHeight="1">
      <c r="C38" s="101"/>
      <c r="D38" s="101"/>
      <c r="E38" s="101"/>
      <c r="F38" s="101"/>
      <c r="G38" s="101"/>
      <c r="H38" s="101"/>
      <c r="I38" s="101"/>
    </row>
    <row r="39" spans="1:12" ht="15" hidden="1" customHeight="1">
      <c r="C39" s="101"/>
      <c r="D39" s="101"/>
      <c r="E39" s="101"/>
      <c r="F39" s="101"/>
      <c r="G39" s="101"/>
      <c r="H39" s="101"/>
      <c r="I39" s="101"/>
    </row>
    <row r="40" spans="1:12" ht="15" hidden="1" customHeight="1">
      <c r="C40" s="101"/>
      <c r="D40" s="101"/>
      <c r="E40" s="101"/>
      <c r="F40" s="101"/>
      <c r="G40" s="101"/>
      <c r="H40" s="101"/>
      <c r="I40" s="101"/>
    </row>
    <row r="41" spans="1:12" ht="15" hidden="1" customHeight="1"/>
    <row r="42" spans="1:12" ht="15" hidden="1" customHeight="1"/>
    <row r="43" spans="1:12" ht="15" hidden="1" customHeight="1"/>
    <row r="44" spans="1:12" ht="15" hidden="1" customHeight="1">
      <c r="A44" s="118"/>
      <c r="B44" s="95"/>
      <c r="C44" s="95"/>
      <c r="D44" s="95"/>
      <c r="E44" s="95"/>
      <c r="F44" s="95"/>
      <c r="G44" s="95"/>
      <c r="H44" s="95"/>
      <c r="I44" s="95"/>
      <c r="J44" s="95"/>
      <c r="K44" s="95"/>
    </row>
    <row r="45" spans="1:12" ht="15" hidden="1" customHeight="1">
      <c r="A45" s="134"/>
      <c r="B45" s="138"/>
      <c r="C45" s="138"/>
      <c r="D45" s="138"/>
      <c r="E45" s="138"/>
      <c r="F45" s="138"/>
      <c r="G45" s="138"/>
      <c r="H45" s="138"/>
      <c r="I45" s="138"/>
      <c r="J45" s="138"/>
      <c r="K45" s="206"/>
    </row>
    <row r="46" spans="1:12" ht="15" hidden="1" customHeight="1">
      <c r="A46" s="97"/>
      <c r="B46" s="170"/>
      <c r="C46" s="171"/>
      <c r="D46" s="172"/>
      <c r="E46" s="172"/>
      <c r="F46" s="97"/>
      <c r="G46" s="172"/>
      <c r="H46" s="172"/>
      <c r="I46" s="172"/>
      <c r="J46" s="172"/>
      <c r="K46" s="207"/>
    </row>
    <row r="47" spans="1:12" ht="15" hidden="1" customHeight="1">
      <c r="A47" s="108"/>
      <c r="B47" s="173"/>
      <c r="C47" s="174"/>
      <c r="D47" s="172"/>
      <c r="E47" s="172"/>
      <c r="F47" s="97"/>
      <c r="G47" s="97"/>
      <c r="H47" s="97"/>
      <c r="I47" s="97"/>
      <c r="J47" s="97"/>
      <c r="K47" s="166"/>
    </row>
    <row r="48" spans="1:12" ht="15" hidden="1" customHeight="1">
      <c r="A48" s="97"/>
      <c r="B48" s="175"/>
      <c r="C48" s="176"/>
      <c r="D48" s="97"/>
      <c r="E48" s="97"/>
      <c r="F48" s="97"/>
      <c r="G48" s="97"/>
      <c r="H48" s="97"/>
      <c r="I48" s="97"/>
      <c r="J48" s="97"/>
      <c r="K48" s="208"/>
    </row>
    <row r="49" spans="1:11" ht="15" hidden="1" customHeight="1">
      <c r="A49" s="134"/>
      <c r="B49" s="97"/>
      <c r="C49" s="134"/>
      <c r="D49" s="97"/>
      <c r="E49" s="97"/>
      <c r="F49" s="97"/>
      <c r="G49" s="97"/>
      <c r="H49" s="109"/>
      <c r="I49" s="134"/>
      <c r="J49" s="134"/>
      <c r="K49" s="208"/>
    </row>
    <row r="50" spans="1:11" ht="15" hidden="1" customHeight="1">
      <c r="A50" s="134"/>
      <c r="B50" s="97"/>
      <c r="C50" s="134"/>
      <c r="D50" s="134"/>
      <c r="E50" s="97"/>
      <c r="F50" s="97"/>
      <c r="G50" s="97"/>
      <c r="H50" s="109"/>
      <c r="I50" s="134"/>
      <c r="J50" s="134"/>
      <c r="K50" s="208"/>
    </row>
    <row r="51" spans="1:11" ht="15" hidden="1" customHeight="1">
      <c r="A51" s="134"/>
      <c r="B51" s="172"/>
      <c r="C51" s="134"/>
      <c r="D51" s="134"/>
      <c r="E51" s="97"/>
      <c r="F51" s="97"/>
      <c r="G51" s="97"/>
      <c r="H51" s="109"/>
      <c r="I51" s="134"/>
      <c r="J51" s="134"/>
      <c r="K51" s="208"/>
    </row>
    <row r="52" spans="1:11" ht="15" hidden="1" customHeight="1">
      <c r="A52" s="97"/>
      <c r="B52" s="175"/>
      <c r="C52" s="97"/>
      <c r="D52" s="134"/>
      <c r="E52" s="97"/>
      <c r="F52" s="97"/>
      <c r="G52" s="97"/>
      <c r="H52" s="97"/>
      <c r="I52" s="97"/>
      <c r="J52" s="97"/>
      <c r="K52" s="208"/>
    </row>
    <row r="53" spans="1:11" ht="15" hidden="1" customHeight="1">
      <c r="A53" s="97"/>
      <c r="B53" s="97"/>
      <c r="C53" s="97"/>
      <c r="D53" s="97"/>
      <c r="E53" s="97"/>
      <c r="F53" s="97"/>
      <c r="G53" s="97"/>
      <c r="H53" s="97"/>
      <c r="I53" s="97"/>
      <c r="J53" s="97"/>
      <c r="K53" s="208"/>
    </row>
    <row r="54" spans="1:11" ht="15" hidden="1" customHeight="1">
      <c r="A54" s="97"/>
      <c r="B54" s="167"/>
      <c r="C54" s="97"/>
      <c r="D54" s="134"/>
      <c r="E54" s="97"/>
      <c r="F54" s="97"/>
      <c r="G54" s="97"/>
      <c r="H54" s="97"/>
      <c r="I54" s="97"/>
      <c r="J54" s="97"/>
      <c r="K54" s="208"/>
    </row>
    <row r="55" spans="1:11" ht="15" hidden="1" customHeight="1">
      <c r="A55" s="97"/>
      <c r="B55" s="167"/>
      <c r="C55" s="97"/>
      <c r="D55" s="134"/>
      <c r="E55" s="97"/>
      <c r="F55" s="97"/>
      <c r="G55" s="97"/>
      <c r="H55" s="97"/>
      <c r="I55" s="97"/>
      <c r="J55" s="97"/>
      <c r="K55" s="208"/>
    </row>
    <row r="56" spans="1:11" ht="15" hidden="1" customHeight="1">
      <c r="A56" s="97"/>
      <c r="B56" s="167"/>
      <c r="C56" s="97"/>
      <c r="D56" s="134"/>
      <c r="E56" s="97"/>
      <c r="F56" s="97"/>
      <c r="G56" s="97"/>
      <c r="H56" s="97"/>
      <c r="I56" s="97"/>
      <c r="J56" s="97"/>
      <c r="K56" s="208"/>
    </row>
    <row r="57" spans="1:11" ht="15" hidden="1" customHeight="1">
      <c r="A57" s="97"/>
      <c r="B57" s="175"/>
      <c r="C57" s="97"/>
      <c r="D57" s="134"/>
      <c r="E57" s="97"/>
      <c r="F57" s="97"/>
      <c r="G57" s="97"/>
      <c r="H57" s="97"/>
      <c r="I57" s="97"/>
      <c r="J57" s="97"/>
      <c r="K57" s="208"/>
    </row>
    <row r="58" spans="1:11" ht="15" hidden="1" customHeight="1">
      <c r="A58" s="97"/>
      <c r="B58" s="167"/>
      <c r="C58" s="97"/>
      <c r="D58" s="97"/>
      <c r="E58" s="97"/>
      <c r="F58" s="97"/>
      <c r="G58" s="97"/>
      <c r="H58" s="97"/>
      <c r="I58" s="97"/>
      <c r="J58" s="97"/>
      <c r="K58" s="208"/>
    </row>
    <row r="59" spans="1:11" ht="15" hidden="1" customHeight="1">
      <c r="A59" s="97"/>
      <c r="B59" s="134"/>
      <c r="C59" s="168"/>
      <c r="D59" s="168"/>
      <c r="E59" s="168"/>
      <c r="F59" s="168"/>
      <c r="G59" s="168"/>
      <c r="H59" s="168"/>
      <c r="I59" s="168"/>
      <c r="J59" s="168"/>
      <c r="K59" s="209"/>
    </row>
    <row r="60" spans="1:11" ht="15" hidden="1" customHeight="1">
      <c r="A60" s="97"/>
      <c r="B60" s="97"/>
      <c r="C60" s="168"/>
      <c r="D60" s="168"/>
      <c r="E60" s="168"/>
      <c r="F60" s="168"/>
      <c r="G60" s="168"/>
      <c r="H60" s="168"/>
      <c r="I60" s="168"/>
      <c r="J60" s="168"/>
      <c r="K60" s="209"/>
    </row>
    <row r="61" spans="1:11" ht="15" hidden="1" customHeight="1">
      <c r="A61" s="97"/>
      <c r="B61" s="177"/>
      <c r="C61" s="168"/>
      <c r="D61" s="169"/>
      <c r="E61" s="168"/>
      <c r="F61" s="168"/>
      <c r="G61" s="168"/>
      <c r="H61" s="168"/>
      <c r="I61" s="168"/>
      <c r="J61" s="168"/>
      <c r="K61" s="209"/>
    </row>
    <row r="62" spans="1:11" ht="15" hidden="1" customHeight="1">
      <c r="A62" s="134"/>
      <c r="B62" s="134"/>
      <c r="C62" s="134"/>
      <c r="D62" s="134"/>
      <c r="E62" s="134"/>
      <c r="F62" s="134"/>
      <c r="G62" s="134"/>
      <c r="H62" s="134"/>
      <c r="I62" s="134"/>
      <c r="J62" s="134"/>
      <c r="K62" s="206"/>
    </row>
    <row r="63" spans="1:11" ht="15" hidden="1" customHeight="1">
      <c r="A63" s="134"/>
      <c r="B63" s="134"/>
      <c r="C63" s="134"/>
      <c r="D63" s="134"/>
      <c r="E63" s="134"/>
      <c r="F63" s="134"/>
      <c r="G63" s="134"/>
      <c r="H63" s="134"/>
      <c r="I63" s="134"/>
      <c r="J63" s="134"/>
      <c r="K63" s="206"/>
    </row>
    <row r="64" spans="1:11" ht="15" hidden="1" customHeight="1">
      <c r="A64" s="134"/>
      <c r="B64" s="134"/>
      <c r="C64" s="134"/>
      <c r="D64" s="134"/>
      <c r="E64" s="134"/>
      <c r="F64" s="134"/>
      <c r="G64" s="134"/>
      <c r="H64" s="134"/>
      <c r="I64" s="134"/>
      <c r="J64" s="134"/>
      <c r="K64" s="206"/>
    </row>
  </sheetData>
  <sheetProtection sheet="1" objects="1" scenarios="1" insertRows="0" insertHyperlinks="0"/>
  <mergeCells count="4">
    <mergeCell ref="C33:L34"/>
    <mergeCell ref="D29:I30"/>
    <mergeCell ref="D27:I27"/>
    <mergeCell ref="E24:F24"/>
  </mergeCells>
  <conditionalFormatting sqref="A7:A8 A35:A37">
    <cfRule type="cellIs" dxfId="255" priority="204" stopIfTrue="1" operator="equal">
      <formula>"include_in_docs"</formula>
    </cfRule>
  </conditionalFormatting>
  <conditionalFormatting sqref="C36 D7:G7">
    <cfRule type="expression" dxfId="254" priority="2757" stopIfTrue="1">
      <formula>AND(NE(#REF!,"#"),NE(D7,""),NE(COUNTA($B7:C7),0))</formula>
    </cfRule>
  </conditionalFormatting>
  <conditionalFormatting sqref="H36:H37 H7">
    <cfRule type="expression" dxfId="253" priority="2759" stopIfTrue="1">
      <formula>AND(NE(#REF!,"#"),NE($H7,""),OR(COUNTBLANK($C7:$G7)=5,NE($B7,""),IFERROR(VLOOKUP($H7,INDIRECT("VariableTypes!A2:A"),1,FALSE),TRUE)))</formula>
    </cfRule>
  </conditionalFormatting>
  <conditionalFormatting sqref="I7:J7 I36:K37">
    <cfRule type="expression" dxfId="252" priority="2760" stopIfTrue="1">
      <formula>AND(NE(#REF!,"#"),NE($I7,""),NOT(IFERROR(VLOOKUP($H7,INDIRECT("VariableTypes!$A$2:$D"),4,FALSE),FALSE)))</formula>
    </cfRule>
  </conditionalFormatting>
  <conditionalFormatting sqref="H36:H37 H7">
    <cfRule type="expression" dxfId="251" priority="2781" stopIfTrue="1">
      <formula>AND(NE(#REF!,"#"),COUNTBLANK($C7:$G7)&lt;5,ISBLANK($B7))</formula>
    </cfRule>
  </conditionalFormatting>
  <conditionalFormatting sqref="I7:J7 I36:K37">
    <cfRule type="expression" dxfId="250" priority="2782" stopIfTrue="1">
      <formula>AND(NE(#REF!,"#"),IFERROR(VLOOKUP($H7,INDIRECT("VariableTypes!$A$2:$D"),4,FALSE),FALSE))</formula>
    </cfRule>
  </conditionalFormatting>
  <conditionalFormatting sqref="K36:K37">
    <cfRule type="expression" dxfId="249" priority="2783" stopIfTrue="1">
      <formula>AND(NE(#REF!,"#"),OR(IFERROR(VLOOKUP($H36,INDIRECT("VariableTypes!$A$2:$E"),5,FALSE),FALSE),AND(NE($B36,""),NE($C36,""))))</formula>
    </cfRule>
  </conditionalFormatting>
  <conditionalFormatting sqref="D45:G45 D53:G53 E54:G57 D48:D49 D58:G61 E48:F51 G48 G51:G52">
    <cfRule type="expression" dxfId="248" priority="173" stopIfTrue="1">
      <formula>AND(NE(#REF!,"#"),NE(E45,""),NE(COUNTA($B45:D45),0))</formula>
    </cfRule>
  </conditionalFormatting>
  <conditionalFormatting sqref="H45 H48 H52 H57:H58 H61">
    <cfRule type="expression" dxfId="247" priority="174" stopIfTrue="1">
      <formula>AND(NE(#REF!,"#"),NE($H45,""),OR(COUNTBLANK($C45:$G45)=5,NE($B45,""),IFERROR(VLOOKUP($H45,INDIRECT("VariableTypes!A2:A"),1,FALSE),TRUE)))</formula>
    </cfRule>
  </conditionalFormatting>
  <conditionalFormatting sqref="I45:K45 I48:K48 I52:K61">
    <cfRule type="expression" dxfId="246" priority="175" stopIfTrue="1">
      <formula>AND(NE(#REF!,"#"),NE($I45,""),NOT(IFERROR(VLOOKUP($H45,INDIRECT("VariableTypes!$A$2:$D"),4,FALSE),FALSE)))</formula>
    </cfRule>
  </conditionalFormatting>
  <conditionalFormatting sqref="H45 H48 H52 H57:H58 H61">
    <cfRule type="expression" dxfId="245" priority="177" stopIfTrue="1">
      <formula>AND(NE(#REF!,"#"),COUNTBLANK($C45:$G45)&lt;5,ISBLANK($B45))</formula>
    </cfRule>
  </conditionalFormatting>
  <conditionalFormatting sqref="I45:K45 I48:K48 I52:K61">
    <cfRule type="expression" dxfId="244" priority="178" stopIfTrue="1">
      <formula>AND(NE(#REF!,"#"),IFERROR(VLOOKUP($H45,INDIRECT("VariableTypes!$A$2:$D"),4,FALSE),FALSE))</formula>
    </cfRule>
  </conditionalFormatting>
  <conditionalFormatting sqref="K45 K48 K52 K57:K58 K61">
    <cfRule type="expression" dxfId="243" priority="179" stopIfTrue="1">
      <formula>AND(NE(#REF!,"#"),OR(IFERROR(VLOOKUP($H45,INDIRECT("VariableTypes!$A$2:$E"),5,FALSE),FALSE),AND(NE($B45,""),NE($C45,""))))</formula>
    </cfRule>
  </conditionalFormatting>
  <conditionalFormatting sqref="G46:G47">
    <cfRule type="expression" dxfId="242" priority="168" stopIfTrue="1">
      <formula>AND(NE(#REF!,"#"),NE(G46,""),NE(COUNTA($B46:F46),0))</formula>
    </cfRule>
  </conditionalFormatting>
  <conditionalFormatting sqref="H46:H47">
    <cfRule type="expression" dxfId="241" priority="169" stopIfTrue="1">
      <formula>AND(NE(#REF!,"#"),NE($H46,""),OR(COUNTBLANK($C46:$G46)=5,NE($B46,""),IFERROR(VLOOKUP($H46,INDIRECT("VariableTypes!A2:A"),1,FALSE),TRUE)))</formula>
    </cfRule>
  </conditionalFormatting>
  <conditionalFormatting sqref="I46:K47">
    <cfRule type="expression" dxfId="240" priority="170" stopIfTrue="1">
      <formula>AND(NE(#REF!,"#"),NE($I46,""),NOT(IFERROR(VLOOKUP($H46,INDIRECT("VariableTypes!$A$2:$D"),4,FALSE),FALSE)))</formula>
    </cfRule>
  </conditionalFormatting>
  <conditionalFormatting sqref="H46:H47">
    <cfRule type="expression" dxfId="239" priority="171" stopIfTrue="1">
      <formula>AND(NE(#REF!,"#"),COUNTBLANK($C46:$G46)&lt;5,ISBLANK($B46))</formula>
    </cfRule>
  </conditionalFormatting>
  <conditionalFormatting sqref="I46:K47">
    <cfRule type="expression" dxfId="238" priority="172" stopIfTrue="1">
      <formula>AND(NE(#REF!,"#"),IFERROR(VLOOKUP($G45,INDIRECT("VariableTypes!$A$2:$D"),4,FALSE),FALSE))</formula>
    </cfRule>
  </conditionalFormatting>
  <conditionalFormatting sqref="F46:F47">
    <cfRule type="expression" dxfId="237" priority="167" stopIfTrue="1">
      <formula>AND(NE(#REF!,"#"),NE(F46,""),NE(COUNTA($B46:E46),0))</formula>
    </cfRule>
  </conditionalFormatting>
  <conditionalFormatting sqref="D47:E47">
    <cfRule type="expression" dxfId="236" priority="165" stopIfTrue="1">
      <formula>AND(NE(#REF!,"#"),NE(D47,""),NE(COUNTA($A47:C47),0))</formula>
    </cfRule>
  </conditionalFormatting>
  <conditionalFormatting sqref="D46:E46">
    <cfRule type="expression" dxfId="235" priority="166" stopIfTrue="1">
      <formula>AND(NE(#REF!,"#"),NE(D46,""),NE(COUNTA($B46:C46),0))</formula>
    </cfRule>
  </conditionalFormatting>
  <conditionalFormatting sqref="B53 B49:B51">
    <cfRule type="expression" dxfId="234" priority="180" stopIfTrue="1">
      <formula>AND(NE(#REF!,"#"),NE(E50,""),NE(COUNTA($B50:D50),0))</formula>
    </cfRule>
  </conditionalFormatting>
  <conditionalFormatting sqref="H53:H56 H60">
    <cfRule type="expression" dxfId="233" priority="181" stopIfTrue="1">
      <formula>AND(NE(#REF!,"#"),NE($H53,""),OR(COUNTBLANK($C53:$G53)=5,NE(#REF!,""),IFERROR(VLOOKUP($H53,INDIRECT("VariableTypes!A2:A"),1,FALSE),TRUE)))</formula>
    </cfRule>
  </conditionalFormatting>
  <conditionalFormatting sqref="H53:H56 H60">
    <cfRule type="expression" dxfId="232" priority="183" stopIfTrue="1">
      <formula>AND(NE(#REF!,"#"),COUNTBLANK($C53:$G53)&lt;5,ISBLANK(#REF!))</formula>
    </cfRule>
  </conditionalFormatting>
  <conditionalFormatting sqref="K53 K60">
    <cfRule type="expression" dxfId="231" priority="184" stopIfTrue="1">
      <formula>AND(NE(#REF!,"#"),OR(IFERROR(VLOOKUP($H53,INDIRECT("VariableTypes!$A$2:$E"),5,FALSE),FALSE),AND(NE(#REF!,""),NE($C53,""))))</formula>
    </cfRule>
  </conditionalFormatting>
  <conditionalFormatting sqref="C54:C56">
    <cfRule type="expression" dxfId="230" priority="185" stopIfTrue="1">
      <formula>AND(NE(#REF!,"#"),NE(E55,""),NE(COUNTA($B55:D55),0))</formula>
    </cfRule>
  </conditionalFormatting>
  <conditionalFormatting sqref="K47">
    <cfRule type="expression" dxfId="229" priority="164" stopIfTrue="1">
      <formula>AND(NE(#REF!,"#"),OR(IFERROR(VLOOKUP($H47,INDIRECT("VariableTypes!$A$2:$E"),5,FALSE),FALSE),AND(NE($B47,""),NE($C47,""))))</formula>
    </cfRule>
  </conditionalFormatting>
  <conditionalFormatting sqref="B54">
    <cfRule type="expression" dxfId="228" priority="163" stopIfTrue="1">
      <formula>AND(NE(#REF!,"#"),OR(IFERROR(VLOOKUP($H47,INDIRECT("VariableTypes!$A$2:$E"),5,FALSE),FALSE),AND(NE($B47,""),NE($C47,""))))</formula>
    </cfRule>
  </conditionalFormatting>
  <conditionalFormatting sqref="B55">
    <cfRule type="expression" dxfId="227" priority="162" stopIfTrue="1">
      <formula>AND(NE(#REF!,"#"),OR(IFERROR(VLOOKUP($H48,INDIRECT("VariableTypes!$A$2:$E"),5,FALSE),FALSE),AND(NE($B48,""),NE($C48,""))))</formula>
    </cfRule>
  </conditionalFormatting>
  <conditionalFormatting sqref="E52:F52 H8 D36:G37">
    <cfRule type="expression" dxfId="226" priority="186" stopIfTrue="1">
      <formula>AND(NE(#REF!,"#"),NE(E8,""),NE(COUNTA($C8:D8),0))</formula>
    </cfRule>
  </conditionalFormatting>
  <conditionalFormatting sqref="K54:K56 K51">
    <cfRule type="expression" dxfId="225" priority="188" stopIfTrue="1">
      <formula>AND(NE(#REF!,"#"),OR(IFERROR(VLOOKUP($H51,INDIRECT("VariableTypes!$A$2:$E"),5,FALSE),FALSE),AND(NE(#REF!,""),NE(#REF!,""))))</formula>
    </cfRule>
  </conditionalFormatting>
  <conditionalFormatting sqref="H51">
    <cfRule type="expression" dxfId="224" priority="189" stopIfTrue="1">
      <formula>AND(NE(#REF!,"#"),NE(H51,""),NE(COUNTA(B52:$B52),0))</formula>
    </cfRule>
  </conditionalFormatting>
  <conditionalFormatting sqref="B58">
    <cfRule type="expression" dxfId="223" priority="161" stopIfTrue="1">
      <formula>AND(NE(#REF!,"#"),OR(IFERROR(VLOOKUP($H51,INDIRECT("VariableTypes!$A$2:$E"),5,FALSE),FALSE),AND(NE($B51,""),NE(#REF!,""))))</formula>
    </cfRule>
  </conditionalFormatting>
  <conditionalFormatting sqref="H59">
    <cfRule type="expression" dxfId="222" priority="190" stopIfTrue="1">
      <formula>AND(NE(#REF!,"#"),NE($H59,""),OR(COUNTBLANK($C59:$G59)=5,NE($B60,""),IFERROR(VLOOKUP($H59,INDIRECT("VariableTypes!A2:A"),1,FALSE),TRUE)))</formula>
    </cfRule>
  </conditionalFormatting>
  <conditionalFormatting sqref="H59">
    <cfRule type="expression" dxfId="221" priority="192" stopIfTrue="1">
      <formula>AND(NE(#REF!,"#"),COUNTBLANK($C59:$G59)&lt;5,ISBLANK($B60))</formula>
    </cfRule>
  </conditionalFormatting>
  <conditionalFormatting sqref="K59">
    <cfRule type="expression" dxfId="220" priority="193" stopIfTrue="1">
      <formula>AND(NE(#REF!,"#"),OR(IFERROR(VLOOKUP($H59,INDIRECT("VariableTypes!$A$2:$E"),5,FALSE),FALSE),AND(NE($B60,""),NE($C59,""))))</formula>
    </cfRule>
  </conditionalFormatting>
  <conditionalFormatting sqref="K47">
    <cfRule type="expression" dxfId="219" priority="194" stopIfTrue="1">
      <formula>AND(NE(#REF!,"#"),OR(IFERROR(VLOOKUP(#REF!,INDIRECT("VariableTypes!$A$2:$E"),5,FALSE),FALSE),AND(NE(#REF!,""),NE(#REF!,""))))</formula>
    </cfRule>
  </conditionalFormatting>
  <conditionalFormatting sqref="B54">
    <cfRule type="expression" dxfId="218" priority="195" stopIfTrue="1">
      <formula>AND(NE(#REF!,"#"),OR(IFERROR(VLOOKUP(#REF!,INDIRECT("VariableTypes!$A$2:$E"),5,FALSE),FALSE),AND(NE(#REF!,""),NE(#REF!,""))))</formula>
    </cfRule>
  </conditionalFormatting>
  <conditionalFormatting sqref="B55">
    <cfRule type="expression" dxfId="217" priority="196" stopIfTrue="1">
      <formula>AND(NE(#REF!,"#"),OR(IFERROR(VLOOKUP(#REF!,INDIRECT("VariableTypes!$A$2:$E"),5,FALSE),FALSE),AND(NE(#REF!,""),NE(#REF!,""))))</formula>
    </cfRule>
  </conditionalFormatting>
  <conditionalFormatting sqref="B56">
    <cfRule type="expression" dxfId="216" priority="197" stopIfTrue="1">
      <formula>AND(NE(#REF!,"#"),OR(IFERROR(VLOOKUP(#REF!,INDIRECT("VariableTypes!$A$2:$E"),5,FALSE),FALSE),AND(NE(#REF!,""),NE(#REF!,""))))</formula>
    </cfRule>
  </conditionalFormatting>
  <conditionalFormatting sqref="B58">
    <cfRule type="expression" dxfId="215" priority="198" stopIfTrue="1">
      <formula>AND(NE(#REF!,"#"),OR(IFERROR(VLOOKUP(#REF!,INDIRECT("VariableTypes!$A$2:$E"),5,FALSE),FALSE),AND(NE(#REF!,""),NE(#REF!,""))))</formula>
    </cfRule>
  </conditionalFormatting>
  <conditionalFormatting sqref="G49:G50">
    <cfRule type="expression" dxfId="214" priority="199" stopIfTrue="1">
      <formula>AND(NE(#REF!,"#"),NE(H69,""),NE(COUNTA($B49:G49),0))</formula>
    </cfRule>
  </conditionalFormatting>
  <conditionalFormatting sqref="K49:K50">
    <cfRule type="expression" dxfId="213" priority="201" stopIfTrue="1">
      <formula>AND(NE(#REF!,"#"),OR(IFERROR(VLOOKUP($H69,INDIRECT("VariableTypes!$A$2:$E"),5,FALSE),FALSE),AND(NE(#REF!,""),NE(#REF!,""))))</formula>
    </cfRule>
  </conditionalFormatting>
  <conditionalFormatting sqref="B56">
    <cfRule type="expression" dxfId="212" priority="202" stopIfTrue="1">
      <formula>AND(NE(#REF!,"#"),OR(IFERROR(VLOOKUP($H69,INDIRECT("VariableTypes!$A$2:$E"),5,FALSE),FALSE),AND(NE($B49,""),NE(#REF!,""))))</formula>
    </cfRule>
  </conditionalFormatting>
  <conditionalFormatting sqref="H50">
    <cfRule type="expression" dxfId="211" priority="160" stopIfTrue="1">
      <formula>AND(NE(#REF!,"#"),NE(H50,""),NE(COUNTA(B51:$B51),0))</formula>
    </cfRule>
  </conditionalFormatting>
  <conditionalFormatting sqref="H49">
    <cfRule type="expression" dxfId="210" priority="159" stopIfTrue="1">
      <formula>AND(NE(#REF!,"#"),NE(H49,""),NE(COUNTA(B50:$B50),0))</formula>
    </cfRule>
  </conditionalFormatting>
  <conditionalFormatting sqref="K36:K37">
    <cfRule type="expression" dxfId="209" priority="3410" stopIfTrue="1">
      <formula>AND(NE(#REF!,"#"),NE($K36,""),NOT(IFERROR(VLOOKUP($H36,INDIRECT("VariableTypes!$A$2:$E"),5,FALSE),FALSE)),OR($B36="",$C36=""))</formula>
    </cfRule>
  </conditionalFormatting>
  <conditionalFormatting sqref="K45 K48 K52 K57:K58 K61">
    <cfRule type="expression" dxfId="208" priority="3411" stopIfTrue="1">
      <formula>AND(NE(#REF!,"#"),NE($K45,""),NOT(IFERROR(VLOOKUP($H45,INDIRECT("VariableTypes!$A$2:$E"),5,FALSE),FALSE)),OR($B45="",$C45=""))</formula>
    </cfRule>
  </conditionalFormatting>
  <conditionalFormatting sqref="K53 K60">
    <cfRule type="expression" dxfId="207" priority="3420" stopIfTrue="1">
      <formula>AND(NE(#REF!,"#"),NE($K53,""),NOT(IFERROR(VLOOKUP($H53,INDIRECT("VariableTypes!$A$2:$E"),5,FALSE),FALSE)),OR(#REF!="",$C53=""))</formula>
    </cfRule>
  </conditionalFormatting>
  <conditionalFormatting sqref="K54:K56 K51">
    <cfRule type="expression" dxfId="206" priority="3422" stopIfTrue="1">
      <formula>AND(NE(#REF!,"#"),NE($K51,""),NOT(IFERROR(VLOOKUP($H51,INDIRECT("VariableTypes!$A$2:$E"),5,FALSE),FALSE)),OR(#REF!="",#REF!=""))</formula>
    </cfRule>
  </conditionalFormatting>
  <conditionalFormatting sqref="K59">
    <cfRule type="expression" dxfId="205" priority="3424" stopIfTrue="1">
      <formula>AND(NE(#REF!,"#"),NE($K59,""),NOT(IFERROR(VLOOKUP($H59,INDIRECT("VariableTypes!$A$2:$E"),5,FALSE),FALSE)),OR($B60="",$C59=""))</formula>
    </cfRule>
  </conditionalFormatting>
  <conditionalFormatting sqref="K49:K50">
    <cfRule type="expression" dxfId="204" priority="3425" stopIfTrue="1">
      <formula>AND(NE(#REF!,"#"),NE($K49,""),NOT(IFERROR(VLOOKUP($H69,INDIRECT("VariableTypes!$A$2:$E"),5,FALSE),FALSE)),OR(#REF!="",#REF!=""))</formula>
    </cfRule>
  </conditionalFormatting>
  <conditionalFormatting sqref="J8:K8 J35:K35">
    <cfRule type="expression" dxfId="203" priority="5371" stopIfTrue="1">
      <formula>AND(NE(#REF!,"#"),IFERROR(VLOOKUP($I8,INDIRECT("VariableTypes!$A$2:$D"),4,FALSE),FALSE))</formula>
    </cfRule>
  </conditionalFormatting>
  <conditionalFormatting sqref="G35:H35">
    <cfRule type="expression" dxfId="202" priority="8565" stopIfTrue="1">
      <formula>AND(NE(#REF!,"#"),NE(H35,""),NE(COUNTA($C35:G35),0))</formula>
    </cfRule>
  </conditionalFormatting>
  <conditionalFormatting sqref="I35">
    <cfRule type="expression" dxfId="201" priority="8577" stopIfTrue="1">
      <formula>AND(NE(#REF!,"#"),NE($I35,""),OR(COUNTBLANK($D35:$H35)=5,NE($C35,""),IFERROR(VLOOKUP($I35,INDIRECT("VariableTypes!A2:A"),1,FALSE),TRUE)))</formula>
    </cfRule>
  </conditionalFormatting>
  <conditionalFormatting sqref="J8:K8 J35:K35">
    <cfRule type="expression" dxfId="200" priority="8584" stopIfTrue="1">
      <formula>AND(NE(#REF!,"#"),NE($J8,""),NOT(IFERROR(VLOOKUP($I8,INDIRECT("VariableTypes!$A$2:$D"),4,FALSE),FALSE)))</formula>
    </cfRule>
  </conditionalFormatting>
  <conditionalFormatting sqref="I35">
    <cfRule type="expression" dxfId="199" priority="8590" stopIfTrue="1">
      <formula>AND(NE(#REF!,"#"),COUNTBLANK($D35:$H35)&lt;5,ISBLANK($C35))</formula>
    </cfRule>
  </conditionalFormatting>
  <conditionalFormatting sqref="E35">
    <cfRule type="expression" dxfId="198" priority="8622" stopIfTrue="1">
      <formula>AND(NE(#REF!,"#"),NE(D33,""),NE(COUNTA($C35:E35),0))</formula>
    </cfRule>
  </conditionalFormatting>
  <conditionalFormatting sqref="H25">
    <cfRule type="expression" dxfId="197" priority="70" stopIfTrue="1">
      <formula>AND(NE(#REF!,"#"),NE(J25,""),NE(COUNTA($C25:H25),0))</formula>
    </cfRule>
  </conditionalFormatting>
  <conditionalFormatting sqref="E25:G25 F16 D16 F10:F11 F13:F14 D12:F12 E15:F15 E8:F9">
    <cfRule type="expression" dxfId="196" priority="71" stopIfTrue="1">
      <formula>AND(NE(#REF!,"#"),NE(E8,""),NE(COUNTA($C8:D8),0))</formula>
    </cfRule>
  </conditionalFormatting>
  <conditionalFormatting sqref="J25">
    <cfRule type="expression" dxfId="195" priority="72" stopIfTrue="1">
      <formula>AND(NE(#REF!,"#"),COUNTBLANK($D25:$H25)&lt;5,ISBLANK($C25))</formula>
    </cfRule>
  </conditionalFormatting>
  <conditionalFormatting sqref="F17:F23">
    <cfRule type="expression" dxfId="194" priority="73" stopIfTrue="1">
      <formula>AND(NE(#REF!,"#"),NE(G17,""),NE(COUNTA($D17:F17),0))</formula>
    </cfRule>
  </conditionalFormatting>
  <conditionalFormatting sqref="J25">
    <cfRule type="expression" dxfId="193" priority="74" stopIfTrue="1">
      <formula>AND(NE(#REF!,"#"),NE($J25,""),OR(COUNTBLANK($D25:$H25)=5,NE($C25,""),IFERROR(VLOOKUP($J25,INDIRECT("VariableTypes!A2:A"),1,FALSE),TRUE)))</formula>
    </cfRule>
  </conditionalFormatting>
  <conditionalFormatting sqref="K13 K10 K16:K25">
    <cfRule type="expression" dxfId="192" priority="75" stopIfTrue="1">
      <formula>AND(NE(#REF!,"#"),NE(#REF!,""),NOT(IFERROR(VLOOKUP($J10,INDIRECT("VariableTypes!$A$2:$D"),4,FALSE),FALSE)))</formula>
    </cfRule>
  </conditionalFormatting>
  <conditionalFormatting sqref="K13 K10 K16:K25">
    <cfRule type="expression" dxfId="191" priority="76" stopIfTrue="1">
      <formula>AND(NE(#REF!,"#"),IFERROR(VLOOKUP($J10,INDIRECT("VariableTypes!$A$2:$D"),4,FALSE),FALSE))</formula>
    </cfRule>
  </conditionalFormatting>
  <conditionalFormatting sqref="I9">
    <cfRule type="expression" dxfId="190" priority="78" stopIfTrue="1">
      <formula>AND(NE(#REF!,"#"),NE(K9,""),NE(COUNTA($D9:I9),0))</formula>
    </cfRule>
  </conditionalFormatting>
  <conditionalFormatting sqref="K9">
    <cfRule type="expression" dxfId="189" priority="80" stopIfTrue="1">
      <formula>AND(NE(#REF!,"#"),COUNTBLANK($D9:$I9)&lt;5,ISBLANK(#REF!))</formula>
    </cfRule>
  </conditionalFormatting>
  <conditionalFormatting sqref="K9">
    <cfRule type="expression" dxfId="188" priority="81" stopIfTrue="1">
      <formula>AND(NE(#REF!,"#"),NE($K9,""),OR(COUNTBLANK($D9:$I9)=5,NE(#REF!,""),IFERROR(VLOOKUP($K9,INDIRECT("VariableTypes!A2:A"),1,FALSE),TRUE)))</formula>
    </cfRule>
  </conditionalFormatting>
  <conditionalFormatting sqref="E10:E11">
    <cfRule type="expression" dxfId="187" priority="85" stopIfTrue="1">
      <formula>AND(NE(#REF!,"#"),NE(#REF!,""),NE(COUNTA(#REF!),0))</formula>
    </cfRule>
  </conditionalFormatting>
  <conditionalFormatting sqref="E13:E14">
    <cfRule type="expression" dxfId="186" priority="68" stopIfTrue="1">
      <formula>AND(NE(#REF!,"#"),NE(#REF!,""),NE(COUNTA(#REF!),0))</formula>
    </cfRule>
  </conditionalFormatting>
  <conditionalFormatting sqref="E16">
    <cfRule type="expression" dxfId="185" priority="90" stopIfTrue="1">
      <formula>AND(NE(#REF!,"#"),NE(#REF!,""),NE(COUNTA($C16:E16),0))</formula>
    </cfRule>
  </conditionalFormatting>
  <conditionalFormatting sqref="I8">
    <cfRule type="expression" dxfId="184" priority="11274" stopIfTrue="1">
      <formula>AND(NE(#REF!,"#"),NE($I8,""),OR(COUNTBLANK($H8:$H8)=5,NE(#REF!,""),IFERROR(VLOOKUP($I8,INDIRECT("VariableTypes!A2:A"),1,FALSE),TRUE)))</formula>
    </cfRule>
  </conditionalFormatting>
  <conditionalFormatting sqref="I8">
    <cfRule type="expression" dxfId="183" priority="11275" stopIfTrue="1">
      <formula>AND(NE(#REF!,"#"),COUNTBLANK($H8:$H8)&lt;5,ISBLANK(#REF!))</formula>
    </cfRule>
  </conditionalFormatting>
  <conditionalFormatting sqref="G9:G16">
    <cfRule type="expression" dxfId="182" priority="11276" stopIfTrue="1">
      <formula>AND(NE(#REF!,"#"),NE(J10,""),NE(COUNTA($C9:G9),0))</formula>
    </cfRule>
  </conditionalFormatting>
  <conditionalFormatting sqref="J10 J12 J15">
    <cfRule type="expression" dxfId="181" priority="11284" stopIfTrue="1">
      <formula>AND(NE(#REF!,"#"),COUNTBLANK($C9:$G9)&lt;5,ISBLANK(#REF!))</formula>
    </cfRule>
  </conditionalFormatting>
  <conditionalFormatting sqref="G8">
    <cfRule type="expression" dxfId="180" priority="11289" stopIfTrue="1">
      <formula>AND(NE(#REF!,"#"),NE(I9,""),NE(COUNTA($C8:G8),0))</formula>
    </cfRule>
  </conditionalFormatting>
  <conditionalFormatting sqref="J10 J12 J15">
    <cfRule type="expression" dxfId="179" priority="11291" stopIfTrue="1">
      <formula>AND(NE(#REF!,"#"),NE($J10,""),OR(COUNTBLANK($C9:$G9)=5,NE(#REF!,""),IFERROR(VLOOKUP($J10,INDIRECT("VariableTypes!A2:A"),1,FALSE),TRUE)))</formula>
    </cfRule>
  </conditionalFormatting>
  <conditionalFormatting sqref="J11 J14">
    <cfRule type="expression" dxfId="178" priority="11300" stopIfTrue="1">
      <formula>AND(NE(#REF!,"#"),COUNTBLANK($C10:$G10)&lt;5,ISBLANK($C9))</formula>
    </cfRule>
  </conditionalFormatting>
  <conditionalFormatting sqref="J11 J14">
    <cfRule type="expression" dxfId="177" priority="11302" stopIfTrue="1">
      <formula>AND(NE(#REF!,"#"),NE($J11,""),OR(COUNTBLANK($C10:$G10)=5,NE($C9,""),IFERROR(VLOOKUP($J11,INDIRECT("VariableTypes!A2:A"),1,FALSE),TRUE)))</formula>
    </cfRule>
  </conditionalFormatting>
  <conditionalFormatting sqref="D9">
    <cfRule type="expression" dxfId="176" priority="11304" stopIfTrue="1">
      <formula>AND(NE(#REF!,"#"),NE(#REF!,""),NE(COUNTA($C9:D9),0))</formula>
    </cfRule>
  </conditionalFormatting>
  <conditionalFormatting sqref="J13">
    <cfRule type="expression" dxfId="175" priority="11305" stopIfTrue="1">
      <formula>AND(NE(#REF!,"#"),COUNTBLANK($D12:$G12)&lt;5,ISBLANK(#REF!))</formula>
    </cfRule>
  </conditionalFormatting>
  <conditionalFormatting sqref="J13">
    <cfRule type="expression" dxfId="174" priority="11306" stopIfTrue="1">
      <formula>AND(NE(#REF!,"#"),NE($J13,""),OR(COUNTBLANK($D12:$G12)=5,NE(#REF!,""),IFERROR(VLOOKUP($J13,INDIRECT("VariableTypes!A2:A"),1,FALSE),TRUE)))</formula>
    </cfRule>
  </conditionalFormatting>
  <conditionalFormatting sqref="J16">
    <cfRule type="expression" dxfId="173" priority="11307" stopIfTrue="1">
      <formula>AND(NE(#REF!,"#"),COUNTBLANK($D15:$G15)&lt;5,ISBLANK($C15))</formula>
    </cfRule>
  </conditionalFormatting>
  <conditionalFormatting sqref="J16">
    <cfRule type="expression" dxfId="172" priority="11308" stopIfTrue="1">
      <formula>AND(NE(#REF!,"#"),NE($J16,""),OR(COUNTBLANK($D15:$G15)=5,NE($C15,""),IFERROR(VLOOKUP($J16,INDIRECT("VariableTypes!A2:A"),1,FALSE),TRUE)))</formula>
    </cfRule>
  </conditionalFormatting>
  <conditionalFormatting sqref="J17">
    <cfRule type="expression" dxfId="171" priority="11310" stopIfTrue="1">
      <formula>AND(NE(#REF!,"#"),COUNTBLANK($D16:$G16)&lt;5,ISBLANK(#REF!))</formula>
    </cfRule>
  </conditionalFormatting>
  <conditionalFormatting sqref="J17">
    <cfRule type="expression" dxfId="170" priority="11311" stopIfTrue="1">
      <formula>AND(NE(#REF!,"#"),NE($J17,""),OR(COUNTBLANK($D16:$G16)=5,NE(#REF!,""),IFERROR(VLOOKUP($J17,INDIRECT("VariableTypes!A2:A"),1,FALSE),TRUE)))</formula>
    </cfRule>
  </conditionalFormatting>
  <conditionalFormatting sqref="G17">
    <cfRule type="expression" dxfId="169" priority="11312" stopIfTrue="1">
      <formula>AND(NE(#REF!,"#"),NE(J18,""),NE(COUNTA($D17:G17),0))</formula>
    </cfRule>
  </conditionalFormatting>
  <conditionalFormatting sqref="J18:J23">
    <cfRule type="expression" dxfId="168" priority="11313" stopIfTrue="1">
      <formula>AND(NE(#REF!,"#"),COUNTBLANK($E17:$G17)&lt;5,ISBLANK($D17))</formula>
    </cfRule>
  </conditionalFormatting>
  <conditionalFormatting sqref="J18:J23">
    <cfRule type="expression" dxfId="167" priority="11314" stopIfTrue="1">
      <formula>AND(NE(#REF!,"#"),NE($J18,""),OR(COUNTBLANK($E17:$G17)=5,NE($D17,""),IFERROR(VLOOKUP($J18,INDIRECT("VariableTypes!A2:A"),1,FALSE),TRUE)))</formula>
    </cfRule>
  </conditionalFormatting>
  <conditionalFormatting sqref="E17:E23">
    <cfRule type="expression" dxfId="166" priority="11315" stopIfTrue="1">
      <formula>AND(NE(#REF!,"#"),NE(#REF!,""),NE(COUNTA($D17:E17),0))</formula>
    </cfRule>
  </conditionalFormatting>
  <conditionalFormatting sqref="G18:G24">
    <cfRule type="expression" dxfId="165" priority="11318" stopIfTrue="1">
      <formula>AND(NE(#REF!,"#"),NE(J24,""),NE(COUNTA($D18:G18),0))</formula>
    </cfRule>
  </conditionalFormatting>
  <conditionalFormatting sqref="J24">
    <cfRule type="expression" dxfId="164" priority="11320" stopIfTrue="1">
      <formula>AND(NE(#REF!,"#"),COUNTBLANK($E18:$G18)&lt;5,ISBLANK($D18))</formula>
    </cfRule>
  </conditionalFormatting>
  <conditionalFormatting sqref="J24">
    <cfRule type="expression" dxfId="163" priority="11322" stopIfTrue="1">
      <formula>AND(NE(#REF!,"#"),NE($J24,""),OR(COUNTBLANK($E18:$G18)=5,NE($D18,""),IFERROR(VLOOKUP($J24,INDIRECT("VariableTypes!A2:A"),1,FALSE),TRUE)))</formula>
    </cfRule>
  </conditionalFormatting>
  <conditionalFormatting sqref="D31:G31">
    <cfRule type="expression" dxfId="162" priority="41" stopIfTrue="1">
      <formula>AND(NE(#REF!,"#"),NE(D31,""),NE(COUNTA($B31:C31),0))</formula>
    </cfRule>
  </conditionalFormatting>
  <conditionalFormatting sqref="H31">
    <cfRule type="expression" dxfId="161" priority="42" stopIfTrue="1">
      <formula>AND(NE(#REF!,"#"),NE($H31,""),OR(COUNTBLANK($C31:$G31)=5,NE($B31,""),IFERROR(VLOOKUP($H31,INDIRECT("VariableTypes!A2:A"),1,FALSE),TRUE)))</formula>
    </cfRule>
  </conditionalFormatting>
  <conditionalFormatting sqref="I31">
    <cfRule type="expression" dxfId="160" priority="43" stopIfTrue="1">
      <formula>AND(NE(#REF!,"#"),NE($I31,""),NOT(IFERROR(VLOOKUP($H31,INDIRECT("VariableTypes!$A$2:$D"),4,FALSE),FALSE)))</formula>
    </cfRule>
  </conditionalFormatting>
  <conditionalFormatting sqref="J31:K31">
    <cfRule type="expression" dxfId="159" priority="44" stopIfTrue="1">
      <formula>AND(NE(#REF!,"#"),NE($J31,""),NOT(IFERROR(VLOOKUP($H31,INDIRECT("VariableTypes!$A$2:$E"),5,FALSE),FALSE)),OR($B31="",$C31=""))</formula>
    </cfRule>
  </conditionalFormatting>
  <conditionalFormatting sqref="H31">
    <cfRule type="expression" dxfId="158" priority="45" stopIfTrue="1">
      <formula>AND(NE(#REF!,"#"),COUNTBLANK($C31:$G31)&lt;5,ISBLANK($B31))</formula>
    </cfRule>
  </conditionalFormatting>
  <conditionalFormatting sqref="I31">
    <cfRule type="expression" dxfId="157" priority="46" stopIfTrue="1">
      <formula>AND(NE(#REF!,"#"),IFERROR(VLOOKUP($H31,INDIRECT("VariableTypes!$A$2:$D"),4,FALSE),FALSE))</formula>
    </cfRule>
  </conditionalFormatting>
  <conditionalFormatting sqref="J31:K31">
    <cfRule type="expression" dxfId="156" priority="47" stopIfTrue="1">
      <formula>AND(NE(#REF!,"#"),OR(IFERROR(VLOOKUP($H31,INDIRECT("VariableTypes!$A$2:$E"),5,FALSE),FALSE),AND(NE($B31,""),NE($C31,""))))</formula>
    </cfRule>
  </conditionalFormatting>
  <conditionalFormatting sqref="F26:H26">
    <cfRule type="expression" dxfId="155" priority="34" stopIfTrue="1">
      <formula>AND(NE(#REF!,"#"),NE(F26,""),NE(COUNTA($C26:E26),0))</formula>
    </cfRule>
  </conditionalFormatting>
  <conditionalFormatting sqref="J26:K26">
    <cfRule type="expression" dxfId="154" priority="35" stopIfTrue="1">
      <formula>AND(NE(#REF!,"#"),NE($J26,""),NOT(IFERROR(VLOOKUP($H26,INDIRECT("VariableTypes!$A$2:$E"),5,FALSE),FALSE)),OR($C26="",#REF!=""))</formula>
    </cfRule>
  </conditionalFormatting>
  <conditionalFormatting sqref="J26:K26">
    <cfRule type="expression" dxfId="153" priority="36" stopIfTrue="1">
      <formula>AND(NE(#REF!,"#"),OR(IFERROR(VLOOKUP($H26,INDIRECT("VariableTypes!$A$2:$E"),5,FALSE),FALSE),AND(NE($C26,""),NE(#REF!,""))))</formula>
    </cfRule>
  </conditionalFormatting>
  <conditionalFormatting sqref="F28 H28:I28">
    <cfRule type="expression" dxfId="152" priority="37" stopIfTrue="1">
      <formula>AND(NE(#REF!,"#"),NE(F28,""),NE(COUNTA($D28:E28),0))</formula>
    </cfRule>
  </conditionalFormatting>
  <conditionalFormatting sqref="D28">
    <cfRule type="expression" dxfId="151" priority="38" stopIfTrue="1">
      <formula>AND(NE(#REF!,"#"),NE(D28,""),NE(COUNTA($D28:F28),0))</formula>
    </cfRule>
  </conditionalFormatting>
  <conditionalFormatting sqref="J28:K30">
    <cfRule type="expression" dxfId="150" priority="39" stopIfTrue="1">
      <formula>AND(NE(#REF!,"#"),NE($J28,""),NOT(IFERROR(VLOOKUP($I28,INDIRECT("VariableTypes!$A$2:$E"),5,FALSE),FALSE)),OR($D28="",#REF!=""))</formula>
    </cfRule>
  </conditionalFormatting>
  <conditionalFormatting sqref="J28:K30">
    <cfRule type="expression" dxfId="149" priority="40" stopIfTrue="1">
      <formula>AND(NE(#REF!,"#"),OR(IFERROR(VLOOKUP($I28,INDIRECT("VariableTypes!$A$2:$E"),5,FALSE),FALSE),AND(NE($D28,""),NE(#REF!,""))))</formula>
    </cfRule>
  </conditionalFormatting>
  <conditionalFormatting sqref="A32:A34">
    <cfRule type="cellIs" dxfId="148" priority="29" stopIfTrue="1" operator="equal">
      <formula>"include_in_docs"</formula>
    </cfRule>
  </conditionalFormatting>
  <conditionalFormatting sqref="L32">
    <cfRule type="expression" dxfId="147" priority="30" stopIfTrue="1">
      <formula>AND(NE(#REF!,"#"),NE(L32,""),NE(COUNTA($C32:H32),0))</formula>
    </cfRule>
  </conditionalFormatting>
  <conditionalFormatting sqref="L32">
    <cfRule type="expression" dxfId="146" priority="31" stopIfTrue="1">
      <formula>AND(NE(#REF!,"#"),COUNTBLANK($C32:$F32)&lt;5,ISBLANK(#REF!))</formula>
    </cfRule>
  </conditionalFormatting>
  <conditionalFormatting sqref="L32">
    <cfRule type="expression" dxfId="145" priority="32" stopIfTrue="1">
      <formula>AND(NE(#REF!,"#"),NE($G32,""),OR(COUNTBLANK($C32:$F32)=5,NE(#REF!,""),IFERROR(VLOOKUP($G32,INDIRECT("VariableTypes!A2:A"),1,FALSE),TRUE)))</formula>
    </cfRule>
  </conditionalFormatting>
  <conditionalFormatting sqref="D32:G32">
    <cfRule type="expression" dxfId="144" priority="33" stopIfTrue="1">
      <formula>AND(NE(#REF!,"#"),NE(D32,""),NE(COUNTA($C32:C32),0))</formula>
    </cfRule>
  </conditionalFormatting>
  <conditionalFormatting sqref="D11">
    <cfRule type="expression" dxfId="143" priority="24" stopIfTrue="1">
      <formula>AND(NE(#REF!,"#"),NE(D11,""),NE(COUNTA(E12:$E12),0))</formula>
    </cfRule>
  </conditionalFormatting>
  <conditionalFormatting sqref="D10">
    <cfRule type="expression" dxfId="142" priority="25" stopIfTrue="1">
      <formula>AND(NE(#REF!,"#"),NE(D10,""),NE(COUNTA(E11:$E11),0))</formula>
    </cfRule>
  </conditionalFormatting>
  <conditionalFormatting sqref="D13:D14">
    <cfRule type="expression" dxfId="141" priority="23" stopIfTrue="1">
      <formula>AND(NE(#REF!,"#"),NE(D13,""),NE(COUNTA(E14:$E14),0))</formula>
    </cfRule>
  </conditionalFormatting>
  <conditionalFormatting sqref="D3:G3">
    <cfRule type="expression" dxfId="140" priority="10" stopIfTrue="1">
      <formula>AND(NE(#REF!,"#"),NE(D3,""),NE(COUNTA($B3:C3),0))</formula>
    </cfRule>
  </conditionalFormatting>
  <conditionalFormatting sqref="H3 H5">
    <cfRule type="expression" dxfId="139" priority="11" stopIfTrue="1">
      <formula>AND(NE(#REF!,"#"),NE($H3,""),OR(COUNTBLANK($C3:$G3)=5,NE($B3,""),IFERROR(VLOOKUP($H3,INDIRECT("VariableTypes!A2:A"),1,FALSE),TRUE)))</formula>
    </cfRule>
  </conditionalFormatting>
  <conditionalFormatting sqref="I3:I5">
    <cfRule type="expression" dxfId="138" priority="12" stopIfTrue="1">
      <formula>AND(NE(#REF!,"#"),NE($I3,""),NOT(IFERROR(VLOOKUP($H3,INDIRECT("VariableTypes!$A$2:$D"),4,FALSE),FALSE)))</formula>
    </cfRule>
  </conditionalFormatting>
  <conditionalFormatting sqref="J3:K3 J5:K5">
    <cfRule type="expression" dxfId="137" priority="13" stopIfTrue="1">
      <formula>AND(NE(#REF!,"#"),NE($J3,""),NOT(IFERROR(VLOOKUP($H3,INDIRECT("VariableTypes!$A$2:$E"),5,FALSE),FALSE)),OR($B3="",$C3=""))</formula>
    </cfRule>
  </conditionalFormatting>
  <conditionalFormatting sqref="H3 H5">
    <cfRule type="expression" dxfId="136" priority="14" stopIfTrue="1">
      <formula>AND(NE(#REF!,"#"),COUNTBLANK($C3:$G3)&lt;5,ISBLANK($B3))</formula>
    </cfRule>
  </conditionalFormatting>
  <conditionalFormatting sqref="I3:I5">
    <cfRule type="expression" dxfId="135" priority="15" stopIfTrue="1">
      <formula>AND(NE(#REF!,"#"),IFERROR(VLOOKUP($H3,INDIRECT("VariableTypes!$A$2:$D"),4,FALSE),FALSE))</formula>
    </cfRule>
  </conditionalFormatting>
  <conditionalFormatting sqref="J3:K3 J5:K5">
    <cfRule type="expression" dxfId="134" priority="16" stopIfTrue="1">
      <formula>AND(NE(#REF!,"#"),OR(IFERROR(VLOOKUP($H3,INDIRECT("VariableTypes!$A$2:$E"),5,FALSE),FALSE),AND(NE($B3,""),NE($C3,""))))</formula>
    </cfRule>
  </conditionalFormatting>
  <conditionalFormatting sqref="H6">
    <cfRule type="expression" dxfId="133" priority="9" stopIfTrue="1">
      <formula>AND(NE(#REF!,"#"),COUNTBLANK($C6:$G6)&lt;5,ISBLANK($B6))</formula>
    </cfRule>
  </conditionalFormatting>
  <conditionalFormatting sqref="H6">
    <cfRule type="expression" dxfId="132" priority="6" stopIfTrue="1">
      <formula>AND(NE(#REF!,"#"),NE($H6,""),OR(COUNTBLANK($C6:$G6)=5,NE($B6,""),IFERROR(VLOOKUP($H6,INDIRECT("VariableTypes!A2:A"),1,FALSE),TRUE)))</formula>
    </cfRule>
  </conditionalFormatting>
  <conditionalFormatting sqref="I6:L6">
    <cfRule type="expression" dxfId="131" priority="7" stopIfTrue="1">
      <formula>AND(NE(#REF!,"#"),NE($I6,""),NOT(IFERROR(VLOOKUP($H6,INDIRECT("VariableTypes!$A$2:$D"),4,FALSE),FALSE)))</formula>
    </cfRule>
  </conditionalFormatting>
  <conditionalFormatting sqref="I6:L6">
    <cfRule type="expression" dxfId="130" priority="8" stopIfTrue="1">
      <formula>AND(NE(#REF!,"#"),IFERROR(VLOOKUP($H6,INDIRECT("VariableTypes!$A$2:$D"),4,FALSE),FALSE))</formula>
    </cfRule>
  </conditionalFormatting>
  <conditionalFormatting sqref="D6:G6">
    <cfRule type="expression" dxfId="129" priority="3" stopIfTrue="1">
      <formula>AND(NE(#REF!,"#"),NE(D6,""),NE(COUNTA($A6:C6),0))</formula>
    </cfRule>
  </conditionalFormatting>
  <conditionalFormatting sqref="G6">
    <cfRule type="expression" dxfId="128" priority="4" stopIfTrue="1">
      <formula>AND(NE(#REF!,"#"),COUNTBLANK($C6:$F6)&lt;5,ISBLANK($A6))</formula>
    </cfRule>
  </conditionalFormatting>
  <conditionalFormatting sqref="G6">
    <cfRule type="expression" dxfId="127" priority="5" stopIfTrue="1">
      <formula>AND(NE(#REF!,"#"),NE($G6,""),OR(COUNTBLANK($C6:$F6)=5,NE($A6,""),IFERROR(VLOOKUP($G6,INDIRECT("VariableTypes!A2:A"),1,FALSE),TRUE)))</formula>
    </cfRule>
  </conditionalFormatting>
  <conditionalFormatting sqref="F4:G5">
    <cfRule type="expression" dxfId="126" priority="17" stopIfTrue="1">
      <formula>AND(NE(#REF!,"#"),NE(F4,""),NE(COUNTA($C4:E4),0))</formula>
    </cfRule>
  </conditionalFormatting>
  <conditionalFormatting sqref="H4">
    <cfRule type="expression" dxfId="125" priority="18" stopIfTrue="1">
      <formula>AND(NE(#REF!,"#"),NE($H4,""),OR(COUNTBLANK($C4:$G4)=5,NE($C4,""),IFERROR(VLOOKUP($H4,INDIRECT("VariableTypes!A2:A"),1,FALSE),TRUE)))</formula>
    </cfRule>
  </conditionalFormatting>
  <conditionalFormatting sqref="J4:K4">
    <cfRule type="expression" dxfId="124" priority="19" stopIfTrue="1">
      <formula>AND(NE(#REF!,"#"),NE($J4,""),NOT(IFERROR(VLOOKUP($H4,INDIRECT("VariableTypes!$A$2:$E"),5,FALSE),FALSE)),OR($C4="",#REF!=""))</formula>
    </cfRule>
  </conditionalFormatting>
  <conditionalFormatting sqref="H4">
    <cfRule type="expression" dxfId="123" priority="20" stopIfTrue="1">
      <formula>AND(NE(#REF!,"#"),COUNTBLANK($C4:$G4)&lt;5,ISBLANK($C4))</formula>
    </cfRule>
  </conditionalFormatting>
  <conditionalFormatting sqref="J4:K4">
    <cfRule type="expression" dxfId="122" priority="21" stopIfTrue="1">
      <formula>AND(NE(#REF!,"#"),OR(IFERROR(VLOOKUP($H4,INDIRECT("VariableTypes!$A$2:$E"),5,FALSE),FALSE),AND(NE($C4,""),NE(#REF!,""))))</formula>
    </cfRule>
  </conditionalFormatting>
  <conditionalFormatting sqref="D4:E5">
    <cfRule type="expression" dxfId="121" priority="22" stopIfTrue="1">
      <formula>AND(NE(#REF!,"#"),NE(D4,""),NE(COUNTA($C4:C4),0))</formula>
    </cfRule>
  </conditionalFormatting>
  <conditionalFormatting sqref="J27:K27">
    <cfRule type="expression" dxfId="120" priority="1" stopIfTrue="1">
      <formula>AND(NE(#REF!,"#"),NE($J27,""),NOT(IFERROR(VLOOKUP($H27,INDIRECT("VariableTypes!$A$2:$E"),5,FALSE),FALSE)),OR(#REF!="",#REF!=""))</formula>
    </cfRule>
  </conditionalFormatting>
  <conditionalFormatting sqref="J27:K27">
    <cfRule type="expression" dxfId="119" priority="2" stopIfTrue="1">
      <formula>AND(NE(#REF!,"#"),OR(IFERROR(VLOOKUP($H27,INDIRECT("VariableTypes!$A$2:$E"),5,FALSE),FALSE),AND(NE(#REF!,""),NE(#REF!,""))))</formula>
    </cfRule>
  </conditionalFormatting>
  <dataValidations count="2">
    <dataValidation type="list" allowBlank="1" showInputMessage="1" showErrorMessage="1" sqref="B7 C9 C12 C15 D17:D24 C27" xr:uid="{04317252-C547-443B-AA6D-F4EC7931F97D}">
      <formula1>Yesnolist</formula1>
    </dataValidation>
    <dataValidation type="decimal" allowBlank="1" showInputMessage="1" showErrorMessage="1" error="Enter a percentage between 0 and 100." sqref="D10:D11 D13:D14" xr:uid="{D4439EBF-9A0E-4E2A-9779-0A61E3A0A620}">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3DC64AE-AFA5-5D43-8A28-7F6DDF8F88F9}">
          <x14:formula1>
            <xm:f>'C:\Users\gresb-user\Downloads\[2019_10_04 Due Diligence Tool (Excel Format)_Alternative Design.xlsx]Lists'!#REF!</xm:f>
          </x14:formula1>
          <xm:sqref>K47 B54:B56 B58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8444E-6109-481E-991B-514CF89C36C4}">
  <sheetPr>
    <tabColor theme="7"/>
  </sheetPr>
  <dimension ref="B2:C23"/>
  <sheetViews>
    <sheetView showGridLines="0" workbookViewId="0">
      <selection activeCell="B2" sqref="B2"/>
    </sheetView>
  </sheetViews>
  <sheetFormatPr defaultRowHeight="15.6"/>
  <cols>
    <col min="1" max="1" width="7.796875" customWidth="1"/>
    <col min="2" max="2" width="29.796875" bestFit="1" customWidth="1"/>
    <col min="3" max="3" width="22.5" bestFit="1" customWidth="1"/>
  </cols>
  <sheetData>
    <row r="2" spans="2:3" ht="21.6">
      <c r="B2" s="363" t="s">
        <v>1302</v>
      </c>
    </row>
    <row r="3" spans="2:3" ht="16.2">
      <c r="B3" s="370" t="s">
        <v>1290</v>
      </c>
      <c r="C3" s="366"/>
    </row>
    <row r="4" spans="2:3" ht="16.2">
      <c r="B4" s="364" t="s">
        <v>1303</v>
      </c>
      <c r="C4" s="369" t="s">
        <v>1</v>
      </c>
    </row>
    <row r="5" spans="2:3" ht="16.2">
      <c r="B5" s="364"/>
      <c r="C5" s="369" t="s">
        <v>0</v>
      </c>
    </row>
    <row r="6" spans="2:3" ht="16.2">
      <c r="B6" s="364"/>
      <c r="C6" s="369" t="s">
        <v>246</v>
      </c>
    </row>
    <row r="7" spans="2:3" ht="16.2">
      <c r="B7" s="364"/>
      <c r="C7" s="369" t="s">
        <v>264</v>
      </c>
    </row>
    <row r="8" spans="2:3" ht="16.2">
      <c r="B8" s="364"/>
      <c r="C8" s="369" t="s">
        <v>1304</v>
      </c>
    </row>
    <row r="9" spans="2:3" ht="16.2">
      <c r="B9" s="365" t="s">
        <v>1305</v>
      </c>
      <c r="C9" s="371" t="s">
        <v>356</v>
      </c>
    </row>
    <row r="10" spans="2:3" ht="16.2">
      <c r="B10" s="365"/>
      <c r="C10" s="371" t="s">
        <v>1162</v>
      </c>
    </row>
    <row r="11" spans="2:3" ht="16.2">
      <c r="B11" s="365"/>
      <c r="C11" s="371" t="s">
        <v>16</v>
      </c>
    </row>
    <row r="12" spans="2:3" ht="16.2">
      <c r="B12" s="365"/>
      <c r="C12" s="371" t="s">
        <v>1306</v>
      </c>
    </row>
    <row r="13" spans="2:3" ht="16.2">
      <c r="B13" s="365"/>
      <c r="C13" s="371" t="s">
        <v>518</v>
      </c>
    </row>
    <row r="14" spans="2:3" ht="16.2">
      <c r="B14" s="365"/>
      <c r="C14" s="371" t="s">
        <v>515</v>
      </c>
    </row>
    <row r="15" spans="2:3" ht="16.2">
      <c r="B15" s="365"/>
      <c r="C15" s="371" t="s">
        <v>30</v>
      </c>
    </row>
    <row r="16" spans="2:3" ht="16.2">
      <c r="B16" s="365"/>
      <c r="C16" s="371" t="s">
        <v>567</v>
      </c>
    </row>
    <row r="17" spans="2:3" ht="16.2">
      <c r="B17" s="365"/>
      <c r="C17" s="371" t="s">
        <v>396</v>
      </c>
    </row>
    <row r="18" spans="2:3" ht="16.2">
      <c r="B18" s="365"/>
      <c r="C18" s="371" t="s">
        <v>310</v>
      </c>
    </row>
    <row r="19" spans="2:3" ht="16.2">
      <c r="B19" s="365"/>
      <c r="C19" s="371" t="s">
        <v>509</v>
      </c>
    </row>
    <row r="20" spans="2:3" ht="16.2">
      <c r="B20" s="365"/>
      <c r="C20" s="371" t="s">
        <v>1291</v>
      </c>
    </row>
    <row r="21" spans="2:3" s="281" customFormat="1" ht="16.2">
      <c r="B21" s="410" t="s">
        <v>1430</v>
      </c>
      <c r="C21" s="411" t="s">
        <v>1319</v>
      </c>
    </row>
    <row r="22" spans="2:3" ht="16.2">
      <c r="B22" s="368" t="s">
        <v>1307</v>
      </c>
      <c r="C22" s="372" t="s">
        <v>1308</v>
      </c>
    </row>
    <row r="23" spans="2:3" ht="16.2">
      <c r="B23" s="367"/>
      <c r="C23" s="372" t="s">
        <v>1309</v>
      </c>
    </row>
  </sheetData>
  <sheetProtection sheet="1" objects="1" scenarios="1"/>
  <hyperlinks>
    <hyperlink ref="B3" location="'E&amp;RC'!A1" display="Entity &amp; Reporting Characteristics" xr:uid="{954BE2A1-FF96-4933-BCCF-BDCF0692125E}"/>
    <hyperlink ref="C4" location="Leadership!A1" display="Leadership" xr:uid="{A9B44759-CD63-43C8-ABA2-B2CF64AD5494}"/>
    <hyperlink ref="C5" location="Policies!A1" display="Policies" xr:uid="{543B041C-B274-4064-AA7B-DB29803E04F7}"/>
    <hyperlink ref="C6" location="Reporting!A1" display="Reporting" xr:uid="{61A1DF30-8505-4692-8C50-8A52DED0E83C}"/>
    <hyperlink ref="C7" location="'Risk Management'!A1" display="Risk Management" xr:uid="{A0089375-2248-4EB3-9336-86C2CF1C1AEE}"/>
    <hyperlink ref="C8" location="'Stakeholder Engagement'!A1" display="Stakeholder Engagement" xr:uid="{1DA81DD0-5ABD-4C26-BA13-3E88610A0DD0}"/>
    <hyperlink ref="C9" location="Implementation!A1" display="Implementation" xr:uid="{0B8C5924-5CE8-443F-9008-221B3FE91ECD}"/>
    <hyperlink ref="C10" location="'Output &amp; Impact'!A1" display="Output &amp; Impact" xr:uid="{BA827AA9-DBF4-4395-AB10-4838E6B54705}"/>
    <hyperlink ref="C11" location="Energy!A1" display="Energy" xr:uid="{80E42F50-15D7-4A2D-8263-0B5263075979}"/>
    <hyperlink ref="C12" location="'GHG Emissions'!A1" display="GHG Emissions" xr:uid="{92924BF5-304C-4F16-8CDD-ECD3A515A382}"/>
    <hyperlink ref="C13" location="'Air Pollution'!A1" display="Air Pollution" xr:uid="{53141655-4E8F-4343-9779-E66E0C87B116}"/>
    <hyperlink ref="C14" location="Water!A1" display="Water" xr:uid="{818DD862-2A6C-4505-B90D-2B800182B867}"/>
    <hyperlink ref="C15" location="Waste!A1" display="Waste" xr:uid="{828C73E3-D000-4B63-AD95-46E6319592CC}"/>
    <hyperlink ref="C16" location="'Biodiversity &amp; Habitat'!A1" display="Biodiversity &amp; Habitat" xr:uid="{7C038338-014C-4781-8A85-0B8D01A0494A}"/>
    <hyperlink ref="C17" location="'Health &amp; Safety'!A1" display="Health &amp; Safety" xr:uid="{BD9FB83B-86B2-4A6D-B14D-F87AF0F2BEB9}"/>
    <hyperlink ref="C18" location="Employees!A1" display="Employees" xr:uid="{6352A645-A211-4C1D-B686-083B7F7763D1}"/>
    <hyperlink ref="C19" location="Customers!A1" display="Customers" xr:uid="{DD7819E3-273B-48B6-8C48-851087F55EAB}"/>
    <hyperlink ref="C20" location="'Certifications &amp; Awards'!A1" display="Certifications &amp; Awards" xr:uid="{304A3497-8BB5-4E26-A32A-4090C923680A}"/>
    <hyperlink ref="C22" location="Lists!A1" display="Lists for dropdowns" xr:uid="{F45BCD15-0E4A-42CA-85B0-E538C64E8996}"/>
    <hyperlink ref="C23" location="'Sector Activity Metrics'!A1" display="Sector activity metrics" xr:uid="{FAF35D0D-6FE8-4E20-8CAC-4A5479CAA1EB}"/>
    <hyperlink ref="C21" location="Resilience!A1" display="Resilience" xr:uid="{EC04C931-7833-46CA-B903-F02B47AA4618}"/>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outlinePr summaryBelow="0" summaryRight="0"/>
  </sheetPr>
  <dimension ref="A1:N70"/>
  <sheetViews>
    <sheetView showGridLines="0" topLeftCell="B1" workbookViewId="0">
      <pane ySplit="2" topLeftCell="A3" activePane="bottomLeft" state="frozen"/>
      <selection activeCell="B1" sqref="B1"/>
      <selection pane="bottomLeft" activeCell="B1" sqref="B1"/>
    </sheetView>
  </sheetViews>
  <sheetFormatPr defaultColWidth="0" defaultRowHeight="15" customHeight="1" zeroHeight="1"/>
  <cols>
    <col min="1" max="1" width="8.09765625" style="142" hidden="1" customWidth="1"/>
    <col min="2" max="2" width="8.09765625" customWidth="1"/>
    <col min="3" max="6" width="25" customWidth="1"/>
    <col min="7" max="7" width="8.09765625" customWidth="1"/>
    <col min="8" max="8" width="8.09765625" style="154" customWidth="1"/>
    <col min="9" max="9" width="8.09765625" style="142" customWidth="1"/>
    <col min="10" max="11" width="8.19921875" customWidth="1"/>
    <col min="12" max="12" width="12.59765625" bestFit="1" customWidth="1"/>
    <col min="13" max="13" width="2.296875" customWidth="1"/>
    <col min="14" max="14" width="0" hidden="1" customWidth="1"/>
    <col min="15"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619</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620</v>
      </c>
      <c r="B6" s="282" t="s">
        <v>620</v>
      </c>
      <c r="C6" s="235" t="s">
        <v>981</v>
      </c>
      <c r="D6" s="233"/>
      <c r="E6" s="233"/>
      <c r="F6" s="233"/>
      <c r="G6" s="233"/>
      <c r="H6" s="232"/>
      <c r="I6" s="232"/>
      <c r="J6" s="232"/>
      <c r="K6" s="232"/>
      <c r="L6" s="232"/>
    </row>
    <row r="7" spans="1:13" ht="16.2">
      <c r="A7" s="281"/>
      <c r="B7" s="307" t="s">
        <v>934</v>
      </c>
      <c r="C7" s="222" t="s">
        <v>1233</v>
      </c>
      <c r="D7" s="281"/>
      <c r="E7" s="281"/>
      <c r="F7" s="281"/>
      <c r="G7" s="281"/>
      <c r="H7" s="281"/>
      <c r="I7" s="281"/>
      <c r="J7" s="281"/>
      <c r="K7" s="154"/>
      <c r="L7" s="281"/>
    </row>
    <row r="8" spans="1:13" ht="16.2">
      <c r="B8" s="71"/>
      <c r="C8" s="149"/>
      <c r="D8" s="152"/>
      <c r="E8" s="152"/>
      <c r="F8" s="152"/>
      <c r="G8" s="152"/>
      <c r="H8" s="44"/>
      <c r="I8" s="37"/>
    </row>
    <row r="9" spans="1:13" ht="30">
      <c r="C9" s="439" t="s">
        <v>621</v>
      </c>
      <c r="D9" s="439" t="s">
        <v>622</v>
      </c>
      <c r="E9" s="439" t="s">
        <v>623</v>
      </c>
      <c r="F9" s="439" t="s">
        <v>624</v>
      </c>
      <c r="G9" s="149"/>
      <c r="H9" s="44"/>
      <c r="I9" s="178"/>
    </row>
    <row r="10" spans="1:13" ht="32.4" customHeight="1">
      <c r="C10" s="442" t="s">
        <v>1292</v>
      </c>
      <c r="D10" s="443"/>
      <c r="E10" s="444" t="s">
        <v>934</v>
      </c>
      <c r="F10" s="444" t="s">
        <v>934</v>
      </c>
      <c r="G10" s="149"/>
      <c r="H10" s="44"/>
      <c r="I10" s="179"/>
    </row>
    <row r="11" spans="1:13" ht="16.2">
      <c r="C11" s="539" t="s">
        <v>625</v>
      </c>
      <c r="D11" s="540"/>
      <c r="E11" s="540"/>
      <c r="F11" s="541"/>
      <c r="G11" s="149"/>
      <c r="H11" s="44"/>
      <c r="I11" s="180"/>
    </row>
    <row r="12" spans="1:13" ht="16.2">
      <c r="C12" s="81"/>
      <c r="D12" s="152"/>
      <c r="E12" s="149"/>
      <c r="F12" s="46"/>
      <c r="G12" s="152"/>
      <c r="H12" s="44"/>
      <c r="I12" s="37"/>
    </row>
    <row r="13" spans="1:13" ht="16.2">
      <c r="C13" s="46" t="s">
        <v>1275</v>
      </c>
      <c r="D13" s="222"/>
      <c r="E13" s="222"/>
      <c r="F13" s="222"/>
      <c r="G13" s="152"/>
      <c r="H13" s="44"/>
      <c r="I13" s="37"/>
      <c r="K13" s="478"/>
      <c r="L13" s="480"/>
    </row>
    <row r="14" spans="1:13" ht="16.2">
      <c r="C14" s="83"/>
      <c r="E14" s="45"/>
      <c r="F14" s="45"/>
      <c r="G14" s="45"/>
      <c r="H14" s="44"/>
      <c r="I14" s="37"/>
    </row>
    <row r="15" spans="1:13" s="281" customFormat="1" ht="16.2">
      <c r="A15" s="222"/>
      <c r="B15" s="227"/>
      <c r="C15" s="264" t="s">
        <v>35</v>
      </c>
      <c r="D15" s="222"/>
      <c r="E15" s="222"/>
      <c r="F15" s="222"/>
      <c r="G15" s="222"/>
      <c r="I15" s="227"/>
      <c r="J15" s="227"/>
      <c r="K15" s="227"/>
      <c r="L15" s="227"/>
    </row>
    <row r="16" spans="1:13" s="281" customFormat="1" ht="16.2">
      <c r="A16" s="222"/>
      <c r="B16" s="227"/>
      <c r="C16" s="498" t="s">
        <v>40</v>
      </c>
      <c r="D16" s="499"/>
      <c r="E16" s="499"/>
      <c r="F16" s="499"/>
      <c r="G16" s="499"/>
      <c r="H16" s="499"/>
      <c r="I16" s="499"/>
      <c r="J16" s="499"/>
      <c r="K16" s="499"/>
      <c r="L16" s="500"/>
    </row>
    <row r="17" spans="1:12" s="281" customFormat="1" ht="16.2">
      <c r="A17" s="222"/>
      <c r="B17" s="227"/>
      <c r="C17" s="501"/>
      <c r="D17" s="502"/>
      <c r="E17" s="502"/>
      <c r="F17" s="502"/>
      <c r="G17" s="502"/>
      <c r="H17" s="502"/>
      <c r="I17" s="502"/>
      <c r="J17" s="502"/>
      <c r="K17" s="502"/>
      <c r="L17" s="503"/>
    </row>
    <row r="18" spans="1:12" ht="22.2" thickBot="1">
      <c r="B18" s="181"/>
      <c r="C18" s="152"/>
      <c r="D18" s="152"/>
      <c r="E18" s="152"/>
      <c r="F18" s="152"/>
      <c r="G18" s="152"/>
      <c r="H18" s="44"/>
      <c r="I18" s="37"/>
    </row>
    <row r="19" spans="1:12" ht="16.8" thickTop="1">
      <c r="A19" s="265" t="s">
        <v>626</v>
      </c>
      <c r="B19" s="282" t="s">
        <v>626</v>
      </c>
      <c r="C19" s="235" t="s">
        <v>979</v>
      </c>
      <c r="D19" s="242"/>
      <c r="E19" s="233"/>
      <c r="F19" s="233"/>
      <c r="G19" s="233"/>
      <c r="H19" s="232"/>
      <c r="I19" s="232"/>
      <c r="J19" s="232"/>
      <c r="K19" s="232"/>
      <c r="L19" s="232"/>
    </row>
    <row r="20" spans="1:12" ht="16.2">
      <c r="B20" s="307" t="s">
        <v>934</v>
      </c>
      <c r="C20" s="45" t="s">
        <v>980</v>
      </c>
      <c r="D20" s="152"/>
      <c r="E20" s="152"/>
      <c r="F20" s="152"/>
      <c r="G20" s="152"/>
      <c r="H20" s="44"/>
      <c r="I20" s="37"/>
    </row>
    <row r="21" spans="1:12" ht="16.2">
      <c r="C21" s="324"/>
      <c r="D21" s="151"/>
      <c r="E21" s="218"/>
      <c r="F21" s="218"/>
      <c r="G21" s="150"/>
      <c r="H21" s="150"/>
      <c r="I21" s="44"/>
    </row>
    <row r="22" spans="1:12" ht="16.2">
      <c r="C22" s="439" t="s">
        <v>627</v>
      </c>
      <c r="D22" s="439" t="s">
        <v>628</v>
      </c>
      <c r="E22" s="439" t="s">
        <v>622</v>
      </c>
      <c r="F22" s="439" t="s">
        <v>629</v>
      </c>
      <c r="G22" s="149"/>
      <c r="H22" s="149"/>
      <c r="I22" s="44"/>
    </row>
    <row r="23" spans="1:12" ht="16.2">
      <c r="C23" s="440" t="s">
        <v>1276</v>
      </c>
      <c r="D23" s="440" t="s">
        <v>1277</v>
      </c>
      <c r="E23" s="441"/>
      <c r="F23" s="445" t="s">
        <v>1278</v>
      </c>
      <c r="G23" s="149"/>
      <c r="H23" s="149"/>
      <c r="I23" s="44"/>
    </row>
    <row r="24" spans="1:12" ht="16.2">
      <c r="C24" s="539" t="s">
        <v>625</v>
      </c>
      <c r="D24" s="540"/>
      <c r="E24" s="540"/>
      <c r="F24" s="541"/>
      <c r="G24" s="149"/>
      <c r="H24" s="149"/>
      <c r="I24" s="44"/>
    </row>
    <row r="25" spans="1:12" ht="16.2">
      <c r="C25" s="71"/>
      <c r="D25" s="42"/>
      <c r="E25" s="152"/>
      <c r="F25" s="152"/>
      <c r="G25" s="152"/>
      <c r="H25" s="152"/>
      <c r="I25" s="44"/>
    </row>
    <row r="26" spans="1:12" s="281" customFormat="1" ht="16.2">
      <c r="A26" s="222"/>
      <c r="B26" s="227"/>
      <c r="C26" s="264" t="s">
        <v>35</v>
      </c>
      <c r="D26" s="222"/>
      <c r="E26" s="222"/>
      <c r="F26" s="222"/>
      <c r="G26" s="222"/>
      <c r="I26" s="227"/>
      <c r="J26" s="227"/>
      <c r="K26" s="227"/>
      <c r="L26" s="227"/>
    </row>
    <row r="27" spans="1:12" s="281" customFormat="1" ht="16.2">
      <c r="A27" s="222"/>
      <c r="B27" s="227"/>
      <c r="C27" s="498" t="s">
        <v>40</v>
      </c>
      <c r="D27" s="499"/>
      <c r="E27" s="499"/>
      <c r="F27" s="499"/>
      <c r="G27" s="499"/>
      <c r="H27" s="499"/>
      <c r="I27" s="499"/>
      <c r="J27" s="499"/>
      <c r="K27" s="499"/>
      <c r="L27" s="500"/>
    </row>
    <row r="28" spans="1:12" s="281" customFormat="1" ht="16.2">
      <c r="A28" s="222"/>
      <c r="B28" s="227"/>
      <c r="C28" s="501"/>
      <c r="D28" s="502"/>
      <c r="E28" s="502"/>
      <c r="F28" s="502"/>
      <c r="G28" s="502"/>
      <c r="H28" s="502"/>
      <c r="I28" s="502"/>
      <c r="J28" s="502"/>
      <c r="K28" s="502"/>
      <c r="L28" s="503"/>
    </row>
    <row r="29" spans="1:12" ht="16.2">
      <c r="B29" s="90"/>
      <c r="C29" s="152"/>
      <c r="D29" s="152"/>
      <c r="E29" s="152"/>
      <c r="F29" s="152"/>
      <c r="G29" s="152"/>
      <c r="H29" s="44"/>
      <c r="I29" s="37"/>
    </row>
    <row r="30" spans="1:12" ht="16.2" hidden="1">
      <c r="B30" s="90"/>
      <c r="C30" s="152"/>
      <c r="D30" s="152"/>
      <c r="E30" s="152"/>
      <c r="F30" s="152"/>
      <c r="G30" s="152"/>
      <c r="H30" s="44"/>
      <c r="I30" s="37"/>
    </row>
    <row r="31" spans="1:12" ht="16.2" hidden="1">
      <c r="B31" s="90"/>
      <c r="C31" s="152"/>
      <c r="D31" s="152"/>
      <c r="E31" s="152"/>
      <c r="F31" s="152"/>
      <c r="G31" s="152"/>
      <c r="H31" s="44"/>
      <c r="I31" s="37"/>
    </row>
    <row r="32" spans="1:12" ht="15" hidden="1" customHeight="1">
      <c r="B32" s="149"/>
      <c r="C32" s="149"/>
      <c r="D32" s="149"/>
      <c r="E32" s="149"/>
      <c r="F32" s="149"/>
      <c r="G32" s="149"/>
      <c r="H32" s="43"/>
    </row>
    <row r="33" spans="1:8" ht="15" hidden="1" customHeight="1"/>
    <row r="34" spans="1:8" ht="15" hidden="1" customHeight="1">
      <c r="A34" s="183"/>
      <c r="B34" s="184"/>
      <c r="C34" s="130"/>
      <c r="D34" s="109"/>
      <c r="E34" s="109"/>
      <c r="F34" s="109"/>
      <c r="G34" s="109"/>
      <c r="H34" s="206"/>
    </row>
    <row r="35" spans="1:8" ht="15" hidden="1" customHeight="1">
      <c r="A35" s="185"/>
      <c r="B35" s="185"/>
      <c r="C35" s="185"/>
      <c r="D35" s="185"/>
      <c r="E35" s="185"/>
      <c r="F35" s="185"/>
      <c r="G35" s="185"/>
      <c r="H35" s="206"/>
    </row>
    <row r="36" spans="1:8" ht="15" hidden="1" customHeight="1">
      <c r="A36" s="109"/>
      <c r="B36" s="186"/>
      <c r="C36" s="185"/>
      <c r="D36" s="185"/>
      <c r="E36" s="185"/>
      <c r="F36" s="185"/>
      <c r="G36" s="185"/>
      <c r="H36" s="206"/>
    </row>
    <row r="37" spans="1:8" ht="15" hidden="1" customHeight="1">
      <c r="A37" s="187"/>
      <c r="B37" s="109"/>
      <c r="C37" s="109"/>
      <c r="D37" s="109"/>
      <c r="E37" s="109"/>
      <c r="F37" s="109"/>
      <c r="G37" s="185"/>
      <c r="H37" s="206"/>
    </row>
    <row r="38" spans="1:8" ht="15" hidden="1" customHeight="1">
      <c r="A38" s="185"/>
      <c r="B38" s="109"/>
      <c r="C38" s="109"/>
      <c r="D38" s="185"/>
      <c r="E38" s="185"/>
      <c r="F38" s="185"/>
      <c r="G38" s="185"/>
      <c r="H38" s="206"/>
    </row>
    <row r="39" spans="1:8" ht="15" hidden="1" customHeight="1">
      <c r="A39" s="185"/>
      <c r="B39" s="109"/>
      <c r="C39" s="109"/>
      <c r="D39" s="109"/>
      <c r="E39" s="185"/>
      <c r="F39" s="185"/>
      <c r="G39" s="185"/>
      <c r="H39" s="206"/>
    </row>
    <row r="40" spans="1:8" ht="15" hidden="1" customHeight="1">
      <c r="A40" s="185"/>
      <c r="B40" s="188"/>
      <c r="C40" s="185"/>
      <c r="D40" s="185"/>
      <c r="E40" s="185"/>
      <c r="F40" s="189"/>
      <c r="G40" s="189"/>
      <c r="H40" s="206"/>
    </row>
    <row r="41" spans="1:8" ht="15" hidden="1" customHeight="1">
      <c r="A41" s="185"/>
      <c r="B41" s="190"/>
      <c r="C41" s="190"/>
      <c r="D41" s="190"/>
      <c r="E41" s="190"/>
      <c r="F41" s="185"/>
      <c r="G41" s="185"/>
      <c r="H41" s="206"/>
    </row>
    <row r="42" spans="1:8" ht="15" hidden="1" customHeight="1">
      <c r="A42" s="185"/>
      <c r="B42" s="137"/>
      <c r="C42" s="137"/>
      <c r="D42" s="191"/>
      <c r="E42" s="191"/>
      <c r="F42" s="185"/>
      <c r="G42" s="185"/>
      <c r="H42" s="206"/>
    </row>
    <row r="43" spans="1:8" ht="15" hidden="1" customHeight="1">
      <c r="A43" s="185"/>
      <c r="B43" s="192"/>
      <c r="C43" s="192"/>
      <c r="D43" s="192"/>
      <c r="E43" s="192"/>
      <c r="F43" s="185"/>
      <c r="G43" s="185"/>
      <c r="H43" s="206"/>
    </row>
    <row r="44" spans="1:8" ht="15" hidden="1" customHeight="1">
      <c r="A44" s="185"/>
      <c r="B44" s="188"/>
      <c r="C44" s="109"/>
      <c r="D44" s="185"/>
      <c r="E44" s="185"/>
      <c r="F44" s="185"/>
      <c r="G44" s="185"/>
      <c r="H44" s="206"/>
    </row>
    <row r="45" spans="1:8" ht="15" hidden="1" customHeight="1">
      <c r="A45" s="185"/>
      <c r="B45" s="109"/>
      <c r="C45" s="109"/>
      <c r="D45" s="109"/>
      <c r="E45" s="109"/>
      <c r="F45" s="185"/>
      <c r="G45" s="185"/>
      <c r="H45" s="206"/>
    </row>
    <row r="46" spans="1:8" ht="15" hidden="1" customHeight="1">
      <c r="A46" s="185"/>
      <c r="B46" s="188"/>
      <c r="C46" s="185"/>
      <c r="D46" s="185"/>
      <c r="E46" s="185"/>
      <c r="F46" s="185"/>
      <c r="G46" s="185"/>
      <c r="H46" s="206"/>
    </row>
    <row r="47" spans="1:8" ht="15" hidden="1" customHeight="1">
      <c r="A47" s="185"/>
      <c r="B47" s="109"/>
      <c r="C47" s="185"/>
      <c r="D47" s="185"/>
      <c r="E47" s="185"/>
      <c r="F47" s="185"/>
      <c r="G47" s="185"/>
      <c r="H47" s="206"/>
    </row>
    <row r="48" spans="1:8" ht="15" hidden="1" customHeight="1">
      <c r="A48" s="185"/>
      <c r="B48" s="109"/>
      <c r="C48" s="109"/>
      <c r="D48" s="109"/>
      <c r="E48" s="109"/>
      <c r="F48" s="185"/>
      <c r="G48" s="109"/>
      <c r="H48" s="206"/>
    </row>
    <row r="49" spans="1:8" ht="15" hidden="1" customHeight="1">
      <c r="A49" s="185"/>
      <c r="B49" s="188"/>
      <c r="C49" s="109"/>
      <c r="D49" s="109"/>
      <c r="E49" s="109"/>
      <c r="F49" s="185"/>
      <c r="G49" s="109"/>
      <c r="H49" s="206"/>
    </row>
    <row r="50" spans="1:8" ht="15" hidden="1" customHeight="1">
      <c r="A50" s="185"/>
      <c r="B50" s="193"/>
      <c r="C50" s="185"/>
      <c r="D50" s="185"/>
      <c r="E50" s="185"/>
      <c r="F50" s="185"/>
      <c r="G50" s="185"/>
      <c r="H50" s="206"/>
    </row>
    <row r="51" spans="1:8" ht="15" hidden="1" customHeight="1">
      <c r="A51" s="185"/>
      <c r="B51" s="186"/>
      <c r="C51" s="185"/>
      <c r="D51" s="185"/>
      <c r="E51" s="185"/>
      <c r="F51" s="185"/>
      <c r="G51" s="185"/>
      <c r="H51" s="206"/>
    </row>
    <row r="52" spans="1:8" ht="15" hidden="1" customHeight="1">
      <c r="A52" s="187"/>
      <c r="B52" s="185"/>
      <c r="C52" s="109"/>
      <c r="D52" s="185"/>
      <c r="E52" s="185"/>
      <c r="F52" s="109"/>
      <c r="G52" s="185"/>
      <c r="H52" s="206"/>
    </row>
    <row r="53" spans="1:8" ht="15" hidden="1" customHeight="1">
      <c r="A53" s="185"/>
      <c r="B53" s="109"/>
      <c r="C53" s="109"/>
      <c r="D53" s="185"/>
      <c r="E53" s="185"/>
      <c r="F53" s="185"/>
      <c r="G53" s="185"/>
      <c r="H53" s="206"/>
    </row>
    <row r="54" spans="1:8" ht="15" hidden="1" customHeight="1">
      <c r="A54" s="185"/>
      <c r="B54" s="185"/>
      <c r="C54" s="109"/>
      <c r="D54" s="109"/>
      <c r="E54" s="185"/>
      <c r="F54" s="185"/>
      <c r="G54" s="185"/>
      <c r="H54" s="206"/>
    </row>
    <row r="55" spans="1:8" ht="15" hidden="1" customHeight="1">
      <c r="A55" s="185"/>
      <c r="B55" s="188"/>
      <c r="C55" s="185"/>
      <c r="D55" s="185"/>
      <c r="E55" s="185"/>
      <c r="F55" s="185"/>
      <c r="G55" s="185"/>
      <c r="H55" s="206"/>
    </row>
    <row r="56" spans="1:8" ht="15" hidden="1" customHeight="1">
      <c r="A56" s="185"/>
      <c r="B56" s="190"/>
      <c r="C56" s="190"/>
      <c r="D56" s="190"/>
      <c r="E56" s="190"/>
      <c r="F56" s="185"/>
      <c r="G56" s="185"/>
      <c r="H56" s="206"/>
    </row>
    <row r="57" spans="1:8" ht="15" hidden="1" customHeight="1">
      <c r="A57" s="185"/>
      <c r="B57" s="137"/>
      <c r="C57" s="137"/>
      <c r="D57" s="137"/>
      <c r="E57" s="137"/>
      <c r="F57" s="185"/>
      <c r="G57" s="185"/>
      <c r="H57" s="206"/>
    </row>
    <row r="58" spans="1:8" ht="15" hidden="1" customHeight="1">
      <c r="A58" s="185"/>
      <c r="B58" s="194"/>
      <c r="C58" s="137"/>
      <c r="D58" s="137"/>
      <c r="E58" s="137"/>
      <c r="F58" s="185"/>
      <c r="G58" s="185"/>
      <c r="H58" s="206"/>
    </row>
    <row r="59" spans="1:8" ht="15" hidden="1" customHeight="1">
      <c r="A59" s="185"/>
      <c r="B59" s="185"/>
      <c r="C59" s="185"/>
      <c r="D59" s="185"/>
      <c r="E59" s="185"/>
      <c r="F59" s="185"/>
      <c r="G59" s="185"/>
      <c r="H59" s="206"/>
    </row>
    <row r="60" spans="1:8" ht="15" hidden="1" customHeight="1">
      <c r="A60" s="185"/>
      <c r="B60" s="185"/>
      <c r="C60" s="109"/>
      <c r="D60" s="109"/>
      <c r="E60" s="185"/>
      <c r="F60" s="185"/>
      <c r="G60" s="185"/>
      <c r="H60" s="206"/>
    </row>
    <row r="61" spans="1:8" ht="15" hidden="1" customHeight="1">
      <c r="A61" s="185"/>
      <c r="B61" s="185"/>
      <c r="C61" s="109"/>
      <c r="D61" s="109"/>
      <c r="E61" s="185"/>
      <c r="F61" s="185"/>
      <c r="G61" s="185"/>
      <c r="H61" s="206"/>
    </row>
    <row r="62" spans="1:8" ht="15" hidden="1" customHeight="1">
      <c r="A62" s="185"/>
      <c r="B62" s="109"/>
      <c r="C62" s="185"/>
      <c r="D62" s="185"/>
      <c r="E62" s="185"/>
      <c r="F62" s="185"/>
      <c r="G62" s="109"/>
      <c r="H62" s="206"/>
    </row>
    <row r="63" spans="1:8" ht="15" hidden="1" customHeight="1">
      <c r="A63" s="185"/>
      <c r="B63" s="188"/>
      <c r="C63" s="185"/>
      <c r="D63" s="185"/>
      <c r="E63" s="185"/>
      <c r="F63" s="185"/>
      <c r="G63" s="185"/>
      <c r="H63" s="206"/>
    </row>
    <row r="64" spans="1:8" ht="15" hidden="1" customHeight="1">
      <c r="A64" s="185"/>
      <c r="B64" s="109"/>
      <c r="C64" s="185"/>
      <c r="D64" s="185"/>
      <c r="E64" s="185"/>
      <c r="F64" s="185"/>
      <c r="G64" s="185"/>
      <c r="H64" s="206"/>
    </row>
    <row r="65" spans="1:8" ht="15" hidden="1" customHeight="1">
      <c r="A65" s="185"/>
      <c r="B65" s="109"/>
      <c r="C65" s="109"/>
      <c r="D65" s="109"/>
      <c r="E65" s="109"/>
      <c r="F65" s="185"/>
      <c r="G65" s="185"/>
      <c r="H65" s="206"/>
    </row>
    <row r="66" spans="1:8" ht="15" hidden="1" customHeight="1">
      <c r="A66" s="42"/>
      <c r="B66" s="90"/>
      <c r="C66" s="42"/>
      <c r="D66" s="42"/>
      <c r="E66" s="42"/>
      <c r="F66" s="42"/>
      <c r="G66" s="42"/>
    </row>
    <row r="67" spans="1:8" ht="15" hidden="1" customHeight="1">
      <c r="A67" s="151"/>
      <c r="B67" s="90"/>
      <c r="C67" s="42"/>
      <c r="D67" s="42"/>
      <c r="E67" s="42"/>
      <c r="F67" s="42"/>
      <c r="G67" s="42"/>
    </row>
    <row r="68" spans="1:8" ht="15" hidden="1" customHeight="1">
      <c r="A68" s="42"/>
      <c r="B68" s="90"/>
      <c r="C68" s="42"/>
      <c r="D68" s="42"/>
      <c r="E68" s="42"/>
      <c r="F68" s="42"/>
      <c r="G68" s="42"/>
    </row>
    <row r="69" spans="1:8" ht="15" hidden="1" customHeight="1">
      <c r="A69" s="46"/>
      <c r="B69" s="46"/>
      <c r="C69" s="46"/>
      <c r="D69" s="46"/>
      <c r="E69" s="46"/>
      <c r="F69" s="46"/>
      <c r="G69" s="46"/>
    </row>
    <row r="70" spans="1:8" ht="15" hidden="1" customHeight="1">
      <c r="A70" s="46"/>
      <c r="B70" s="46"/>
      <c r="C70" s="46"/>
      <c r="D70" s="46"/>
      <c r="E70" s="46"/>
      <c r="F70" s="46"/>
      <c r="G70" s="46"/>
    </row>
  </sheetData>
  <sheetProtection sheet="1" objects="1" scenarios="1" insertRows="0" insertHyperlinks="0"/>
  <mergeCells count="5">
    <mergeCell ref="K13:L13"/>
    <mergeCell ref="C11:F11"/>
    <mergeCell ref="C24:F24"/>
    <mergeCell ref="C16:L17"/>
    <mergeCell ref="C27:L28"/>
  </mergeCells>
  <conditionalFormatting sqref="D8:G8 D18:G18 D20:G20 D29:G31">
    <cfRule type="expression" dxfId="118" priority="2686" stopIfTrue="1">
      <formula>AND(NE(#REF!,"#"),NE(D8,""),NE(COUNTA($B8:C8),0))</formula>
    </cfRule>
  </conditionalFormatting>
  <conditionalFormatting sqref="H18 H8 H20 H29:H31">
    <cfRule type="expression" dxfId="117" priority="2709" stopIfTrue="1">
      <formula>AND(NE(#REF!,"#"),COUNTBLANK($C8:$G8)&lt;5,ISBLANK($B8))</formula>
    </cfRule>
  </conditionalFormatting>
  <conditionalFormatting sqref="I8 I18 I20 I29:I31">
    <cfRule type="expression" dxfId="116" priority="2729" stopIfTrue="1">
      <formula>AND(NE(#REF!,"#"),NE(I8,""),NE(COUNTA($B8:G8),0))</formula>
    </cfRule>
  </conditionalFormatting>
  <conditionalFormatting sqref="C9:E9 C11 C10:D10">
    <cfRule type="expression" dxfId="115" priority="3484" stopIfTrue="1">
      <formula>AND(NE(#REF!,"#"),NE(C9,""),NE(COUNTA(#REF!),0))</formula>
    </cfRule>
  </conditionalFormatting>
  <conditionalFormatting sqref="H18 H8 H20 H29:H31">
    <cfRule type="expression" dxfId="114" priority="3492" stopIfTrue="1">
      <formula>AND(NE(#REF!,"#"),NE($H8,""),OR(COUNTBLANK($C8:$G8)=5,NE($B8,""),IFERROR(VLOOKUP($H8,INDIRECT("VariableTypes!A2:A"),1,FALSE),TRUE)))</formula>
    </cfRule>
  </conditionalFormatting>
  <conditionalFormatting sqref="C23:D23">
    <cfRule type="expression" dxfId="113" priority="86" stopIfTrue="1">
      <formula>AND(NE(#REF!,"#"),NE(C23,""),NE(COUNTA(#REF!),0))</formula>
    </cfRule>
  </conditionalFormatting>
  <conditionalFormatting sqref="F9 E25:H25 E21:H21 E14:G14 D13:G13 E12:G12">
    <cfRule type="expression" dxfId="112" priority="8613" stopIfTrue="1">
      <formula>AND(NE(#REF!,"#"),NE(D9,""),NE(COUNTA($C9:C9),0))</formula>
    </cfRule>
  </conditionalFormatting>
  <conditionalFormatting sqref="H12:H14">
    <cfRule type="expression" dxfId="111" priority="8619" stopIfTrue="1">
      <formula>AND(NE(#REF!,"#"),COUNTBLANK($D12:$G12)&lt;5,ISBLANK($C12))</formula>
    </cfRule>
  </conditionalFormatting>
  <conditionalFormatting sqref="I9:I14">
    <cfRule type="expression" dxfId="110" priority="8622" stopIfTrue="1">
      <formula>AND(NE(#REF!,"#"),NE(I9,""),NE(COUNTA($C9:G9),0))</formula>
    </cfRule>
  </conditionalFormatting>
  <conditionalFormatting sqref="H9:H11 I22:I24">
    <cfRule type="expression" dxfId="109" priority="8623" stopIfTrue="1">
      <formula>AND(NE(#REF!,"#"),COUNTBLANK($C9:$F9)&lt;5,ISBLANK(#REF!))</formula>
    </cfRule>
  </conditionalFormatting>
  <conditionalFormatting sqref="H12:H14">
    <cfRule type="expression" dxfId="108" priority="8624" stopIfTrue="1">
      <formula>AND(NE(#REF!,"#"),NE($H12,""),OR(COUNTBLANK($D12:$G12)=5,NE($C12,""),IFERROR(VLOOKUP($H12,INDIRECT("VariableTypes!A2:A"),1,FALSE),TRUE)))</formula>
    </cfRule>
  </conditionalFormatting>
  <conditionalFormatting sqref="H9:H11">
    <cfRule type="expression" dxfId="107" priority="8626" stopIfTrue="1">
      <formula>AND(NE(#REF!,"#"),NE($H9,""),OR(COUNTBLANK($C9:$F9)=5,NE(#REF!,""),IFERROR(VLOOKUP($H9,INDIRECT("VariableTypes!A2:A"),1,FALSE),TRUE)))</formula>
    </cfRule>
  </conditionalFormatting>
  <conditionalFormatting sqref="F23">
    <cfRule type="expression" dxfId="106" priority="8632" stopIfTrue="1">
      <formula>AND(NE(#REF!,"#"),NE(F23,""),NE(COUNTA($C23:E23),0))</formula>
    </cfRule>
  </conditionalFormatting>
  <conditionalFormatting sqref="I25 I21">
    <cfRule type="expression" dxfId="105" priority="8637" stopIfTrue="1">
      <formula>AND(NE(#REF!,"#"),COUNTBLANK($D21:$H21)&lt;5,ISBLANK($C21))</formula>
    </cfRule>
  </conditionalFormatting>
  <conditionalFormatting sqref="I21 I25">
    <cfRule type="expression" dxfId="104" priority="8644" stopIfTrue="1">
      <formula>AND(NE(#REF!,"#"),NE($I21,""),OR(COUNTBLANK($D21:$H21)=5,NE($C21,""),IFERROR(VLOOKUP($I21,INDIRECT("VariableTypes!A2:A"),1,FALSE),TRUE)))</formula>
    </cfRule>
  </conditionalFormatting>
  <conditionalFormatting sqref="I22:I24">
    <cfRule type="expression" dxfId="103" priority="8648" stopIfTrue="1">
      <formula>AND(NE(#REF!,"#"),NE($I22,""),OR(COUNTBLANK($C22:$F22)=5,NE(#REF!,""),IFERROR(VLOOKUP($I22,INDIRECT("VariableTypes!A2:A"),1,FALSE),TRUE)))</formula>
    </cfRule>
  </conditionalFormatting>
  <conditionalFormatting sqref="A7">
    <cfRule type="cellIs" dxfId="102" priority="61" stopIfTrue="1" operator="equal">
      <formula>"include_in_docs"</formula>
    </cfRule>
  </conditionalFormatting>
  <conditionalFormatting sqref="D7:G7">
    <cfRule type="expression" dxfId="101" priority="62" stopIfTrue="1">
      <formula>AND(NE(#REF!,"#"),NE(E7,""),NE(COUNTA($B7:D7),0))</formula>
    </cfRule>
  </conditionalFormatting>
  <conditionalFormatting sqref="H7">
    <cfRule type="expression" dxfId="100" priority="63" stopIfTrue="1">
      <formula>AND(NE(#REF!,"#"),NE($H7,""),OR(COUNTBLANK($C7:$G7)=5,NE($B7,""),IFERROR(VLOOKUP($H7,INDIRECT("VariableTypes!A2:A"),1,FALSE),TRUE)))</formula>
    </cfRule>
  </conditionalFormatting>
  <conditionalFormatting sqref="I7:J7">
    <cfRule type="expression" dxfId="99" priority="64" stopIfTrue="1">
      <formula>AND(NE(#REF!,"#"),NE($I7,""),NOT(IFERROR(VLOOKUP($H7,INDIRECT("VariableTypes!$A$2:$D"),4,FALSE),FALSE)))</formula>
    </cfRule>
  </conditionalFormatting>
  <conditionalFormatting sqref="H7">
    <cfRule type="expression" dxfId="98" priority="65" stopIfTrue="1">
      <formula>AND(NE(#REF!,"#"),COUNTBLANK($C7:$G7)&lt;5,ISBLANK($B7))</formula>
    </cfRule>
  </conditionalFormatting>
  <conditionalFormatting sqref="I7:J7">
    <cfRule type="expression" dxfId="97" priority="66" stopIfTrue="1">
      <formula>AND(NE(#REF!,"#"),IFERROR(VLOOKUP($H7,INDIRECT("VariableTypes!$A$2:$D"),4,FALSE),FALSE))</formula>
    </cfRule>
  </conditionalFormatting>
  <conditionalFormatting sqref="K13:L13">
    <cfRule type="expression" dxfId="96" priority="52" stopIfTrue="1">
      <formula>AND(NE(#REF!,"#"),COUNTBLANK($C13:$G13)&lt;5,ISBLANK($A13))</formula>
    </cfRule>
  </conditionalFormatting>
  <conditionalFormatting sqref="K13:L13">
    <cfRule type="expression" dxfId="95" priority="53" stopIfTrue="1">
      <formula>AND(NE(#REF!,"#"),NE($H13,""),OR(COUNTBLANK($C13:$G13)=5,NE($A13,""),IFERROR(VLOOKUP($H13,INDIRECT("VariableTypes!A2:A"),1,FALSE),TRUE)))</formula>
    </cfRule>
  </conditionalFormatting>
  <conditionalFormatting sqref="H19">
    <cfRule type="expression" dxfId="94" priority="46" stopIfTrue="1">
      <formula>AND(NE(#REF!,"#"),COUNTBLANK($C19:$G19)&lt;5,ISBLANK($B19))</formula>
    </cfRule>
  </conditionalFormatting>
  <conditionalFormatting sqref="H19">
    <cfRule type="expression" dxfId="93" priority="43" stopIfTrue="1">
      <formula>AND(NE(#REF!,"#"),NE($H19,""),OR(COUNTBLANK($C19:$G19)=5,NE($B19,""),IFERROR(VLOOKUP($H19,INDIRECT("VariableTypes!A2:A"),1,FALSE),TRUE)))</formula>
    </cfRule>
  </conditionalFormatting>
  <conditionalFormatting sqref="I19:L19">
    <cfRule type="expression" dxfId="92" priority="44" stopIfTrue="1">
      <formula>AND(NE(#REF!,"#"),NE($I19,""),NOT(IFERROR(VLOOKUP($H19,INDIRECT("VariableTypes!$A$2:$D"),4,FALSE),FALSE)))</formula>
    </cfRule>
  </conditionalFormatting>
  <conditionalFormatting sqref="I19:L19">
    <cfRule type="expression" dxfId="91" priority="45" stopIfTrue="1">
      <formula>AND(NE(#REF!,"#"),IFERROR(VLOOKUP($H19,INDIRECT("VariableTypes!$A$2:$D"),4,FALSE),FALSE))</formula>
    </cfRule>
  </conditionalFormatting>
  <conditionalFormatting sqref="E19:G19">
    <cfRule type="expression" dxfId="90" priority="40" stopIfTrue="1">
      <formula>AND(NE(#REF!,"#"),NE(E19,""),NE(COUNTA($A19:D19),0))</formula>
    </cfRule>
  </conditionalFormatting>
  <conditionalFormatting sqref="G19">
    <cfRule type="expression" dxfId="89" priority="41" stopIfTrue="1">
      <formula>AND(NE(#REF!,"#"),COUNTBLANK($C19:$F19)&lt;5,ISBLANK($A19))</formula>
    </cfRule>
  </conditionalFormatting>
  <conditionalFormatting sqref="G19">
    <cfRule type="expression" dxfId="88" priority="42" stopIfTrue="1">
      <formula>AND(NE(#REF!,"#"),NE($G19,""),OR(COUNTBLANK($C19:$F19)=5,NE($A19,""),IFERROR(VLOOKUP($G19,INDIRECT("VariableTypes!A2:A"),1,FALSE),TRUE)))</formula>
    </cfRule>
  </conditionalFormatting>
  <conditionalFormatting sqref="C22:E22">
    <cfRule type="expression" dxfId="87" priority="38" stopIfTrue="1">
      <formula>AND(NE(#REF!,"#"),NE(C22,""),NE(COUNTA(#REF!),0))</formula>
    </cfRule>
  </conditionalFormatting>
  <conditionalFormatting sqref="F22">
    <cfRule type="expression" dxfId="86" priority="39" stopIfTrue="1">
      <formula>AND(NE(#REF!,"#"),NE(F22,""),NE(COUNTA($C22:E22),0))</formula>
    </cfRule>
  </conditionalFormatting>
  <conditionalFormatting sqref="E23">
    <cfRule type="expression" dxfId="85" priority="37" stopIfTrue="1">
      <formula>AND(NE(#REF!,"#"),NE(E23,""),NE(COUNTA(#REF!),0))</formula>
    </cfRule>
  </conditionalFormatting>
  <conditionalFormatting sqref="C24">
    <cfRule type="expression" dxfId="84" priority="36" stopIfTrue="1">
      <formula>AND(NE(#REF!,"#"),NE(C24,""),NE(COUNTA(#REF!),0))</formula>
    </cfRule>
  </conditionalFormatting>
  <conditionalFormatting sqref="D3:G3">
    <cfRule type="expression" dxfId="83" priority="18" stopIfTrue="1">
      <formula>AND(NE(#REF!,"#"),NE(D3,""),NE(COUNTA($B3:C3),0))</formula>
    </cfRule>
  </conditionalFormatting>
  <conditionalFormatting sqref="H3 H5">
    <cfRule type="expression" dxfId="82" priority="19" stopIfTrue="1">
      <formula>AND(NE(#REF!,"#"),NE($H3,""),OR(COUNTBLANK($C3:$G3)=5,NE($B3,""),IFERROR(VLOOKUP($H3,INDIRECT("VariableTypes!A2:A"),1,FALSE),TRUE)))</formula>
    </cfRule>
  </conditionalFormatting>
  <conditionalFormatting sqref="I3:I5">
    <cfRule type="expression" dxfId="81" priority="20" stopIfTrue="1">
      <formula>AND(NE(#REF!,"#"),NE($I3,""),NOT(IFERROR(VLOOKUP($H3,INDIRECT("VariableTypes!$A$2:$D"),4,FALSE),FALSE)))</formula>
    </cfRule>
  </conditionalFormatting>
  <conditionalFormatting sqref="J3:K3 J5:K5">
    <cfRule type="expression" dxfId="80" priority="21" stopIfTrue="1">
      <formula>AND(NE(#REF!,"#"),NE($J3,""),NOT(IFERROR(VLOOKUP($H3,INDIRECT("VariableTypes!$A$2:$E"),5,FALSE),FALSE)),OR($B3="",$C3=""))</formula>
    </cfRule>
  </conditionalFormatting>
  <conditionalFormatting sqref="H3 H5">
    <cfRule type="expression" dxfId="79" priority="22" stopIfTrue="1">
      <formula>AND(NE(#REF!,"#"),COUNTBLANK($C3:$G3)&lt;5,ISBLANK($B3))</formula>
    </cfRule>
  </conditionalFormatting>
  <conditionalFormatting sqref="I3:I5">
    <cfRule type="expression" dxfId="78" priority="23" stopIfTrue="1">
      <formula>AND(NE(#REF!,"#"),IFERROR(VLOOKUP($H3,INDIRECT("VariableTypes!$A$2:$D"),4,FALSE),FALSE))</formula>
    </cfRule>
  </conditionalFormatting>
  <conditionalFormatting sqref="J3:K3 J5:K5">
    <cfRule type="expression" dxfId="77" priority="24" stopIfTrue="1">
      <formula>AND(NE(#REF!,"#"),OR(IFERROR(VLOOKUP($H3,INDIRECT("VariableTypes!$A$2:$E"),5,FALSE),FALSE),AND(NE($B3,""),NE($C3,""))))</formula>
    </cfRule>
  </conditionalFormatting>
  <conditionalFormatting sqref="H6">
    <cfRule type="expression" dxfId="76" priority="17" stopIfTrue="1">
      <formula>AND(NE(#REF!,"#"),COUNTBLANK($C6:$G6)&lt;5,ISBLANK($B6))</formula>
    </cfRule>
  </conditionalFormatting>
  <conditionalFormatting sqref="H6">
    <cfRule type="expression" dxfId="75" priority="14" stopIfTrue="1">
      <formula>AND(NE(#REF!,"#"),NE($H6,""),OR(COUNTBLANK($C6:$G6)=5,NE($B6,""),IFERROR(VLOOKUP($H6,INDIRECT("VariableTypes!A2:A"),1,FALSE),TRUE)))</formula>
    </cfRule>
  </conditionalFormatting>
  <conditionalFormatting sqref="I6:L6">
    <cfRule type="expression" dxfId="74" priority="15" stopIfTrue="1">
      <formula>AND(NE(#REF!,"#"),NE($I6,""),NOT(IFERROR(VLOOKUP($H6,INDIRECT("VariableTypes!$A$2:$D"),4,FALSE),FALSE)))</formula>
    </cfRule>
  </conditionalFormatting>
  <conditionalFormatting sqref="I6:L6">
    <cfRule type="expression" dxfId="73" priority="16" stopIfTrue="1">
      <formula>AND(NE(#REF!,"#"),IFERROR(VLOOKUP($H6,INDIRECT("VariableTypes!$A$2:$D"),4,FALSE),FALSE))</formula>
    </cfRule>
  </conditionalFormatting>
  <conditionalFormatting sqref="D6:G6">
    <cfRule type="expression" dxfId="72" priority="11" stopIfTrue="1">
      <formula>AND(NE(#REF!,"#"),NE(D6,""),NE(COUNTA($A6:C6),0))</formula>
    </cfRule>
  </conditionalFormatting>
  <conditionalFormatting sqref="G6">
    <cfRule type="expression" dxfId="71" priority="12" stopIfTrue="1">
      <formula>AND(NE(#REF!,"#"),COUNTBLANK($C6:$F6)&lt;5,ISBLANK($A6))</formula>
    </cfRule>
  </conditionalFormatting>
  <conditionalFormatting sqref="G6">
    <cfRule type="expression" dxfId="70" priority="13" stopIfTrue="1">
      <formula>AND(NE(#REF!,"#"),NE($G6,""),OR(COUNTBLANK($C6:$F6)=5,NE($A6,""),IFERROR(VLOOKUP($G6,INDIRECT("VariableTypes!A2:A"),1,FALSE),TRUE)))</formula>
    </cfRule>
  </conditionalFormatting>
  <conditionalFormatting sqref="F4:G5">
    <cfRule type="expression" dxfId="69" priority="25" stopIfTrue="1">
      <formula>AND(NE(#REF!,"#"),NE(F4,""),NE(COUNTA($C4:E4),0))</formula>
    </cfRule>
  </conditionalFormatting>
  <conditionalFormatting sqref="H4">
    <cfRule type="expression" dxfId="68" priority="26" stopIfTrue="1">
      <formula>AND(NE(#REF!,"#"),NE($H4,""),OR(COUNTBLANK($C4:$G4)=5,NE($C4,""),IFERROR(VLOOKUP($H4,INDIRECT("VariableTypes!A2:A"),1,FALSE),TRUE)))</formula>
    </cfRule>
  </conditionalFormatting>
  <conditionalFormatting sqref="J4:K4">
    <cfRule type="expression" dxfId="67" priority="27" stopIfTrue="1">
      <formula>AND(NE(#REF!,"#"),NE($J4,""),NOT(IFERROR(VLOOKUP($H4,INDIRECT("VariableTypes!$A$2:$E"),5,FALSE),FALSE)),OR($C4="",#REF!=""))</formula>
    </cfRule>
  </conditionalFormatting>
  <conditionalFormatting sqref="H4">
    <cfRule type="expression" dxfId="66" priority="28" stopIfTrue="1">
      <formula>AND(NE(#REF!,"#"),COUNTBLANK($C4:$G4)&lt;5,ISBLANK($C4))</formula>
    </cfRule>
  </conditionalFormatting>
  <conditionalFormatting sqref="J4:K4">
    <cfRule type="expression" dxfId="65" priority="29" stopIfTrue="1">
      <formula>AND(NE(#REF!,"#"),OR(IFERROR(VLOOKUP($H4,INDIRECT("VariableTypes!$A$2:$E"),5,FALSE),FALSE),AND(NE($C4,""),NE(#REF!,""))))</formula>
    </cfRule>
  </conditionalFormatting>
  <conditionalFormatting sqref="D4:E5">
    <cfRule type="expression" dxfId="64" priority="30" stopIfTrue="1">
      <formula>AND(NE(#REF!,"#"),NE(D4,""),NE(COUNTA($C4:C4),0))</formula>
    </cfRule>
  </conditionalFormatting>
  <conditionalFormatting sqref="A15:A17">
    <cfRule type="cellIs" dxfId="63" priority="6" stopIfTrue="1" operator="equal">
      <formula>"include_in_docs"</formula>
    </cfRule>
  </conditionalFormatting>
  <conditionalFormatting sqref="L15">
    <cfRule type="expression" dxfId="62" priority="7" stopIfTrue="1">
      <formula>AND(NE(#REF!,"#"),NE(L15,""),NE(COUNTA($C15:H15),0))</formula>
    </cfRule>
  </conditionalFormatting>
  <conditionalFormatting sqref="L15">
    <cfRule type="expression" dxfId="61" priority="8" stopIfTrue="1">
      <formula>AND(NE(#REF!,"#"),COUNTBLANK($C15:$F15)&lt;5,ISBLANK(#REF!))</formula>
    </cfRule>
  </conditionalFormatting>
  <conditionalFormatting sqref="L15">
    <cfRule type="expression" dxfId="60" priority="9" stopIfTrue="1">
      <formula>AND(NE(#REF!,"#"),NE($G15,""),OR(COUNTBLANK($C15:$F15)=5,NE(#REF!,""),IFERROR(VLOOKUP($G15,INDIRECT("VariableTypes!A2:A"),1,FALSE),TRUE)))</formula>
    </cfRule>
  </conditionalFormatting>
  <conditionalFormatting sqref="D15:G15">
    <cfRule type="expression" dxfId="59" priority="10" stopIfTrue="1">
      <formula>AND(NE(#REF!,"#"),NE(D15,""),NE(COUNTA($C15:C15),0))</formula>
    </cfRule>
  </conditionalFormatting>
  <conditionalFormatting sqref="A26:A28">
    <cfRule type="cellIs" dxfId="58" priority="1" stopIfTrue="1" operator="equal">
      <formula>"include_in_docs"</formula>
    </cfRule>
  </conditionalFormatting>
  <conditionalFormatting sqref="L26">
    <cfRule type="expression" dxfId="57" priority="2" stopIfTrue="1">
      <formula>AND(NE(#REF!,"#"),NE(L26,""),NE(COUNTA($C26:H26),0))</formula>
    </cfRule>
  </conditionalFormatting>
  <conditionalFormatting sqref="L26">
    <cfRule type="expression" dxfId="56" priority="3" stopIfTrue="1">
      <formula>AND(NE(#REF!,"#"),COUNTBLANK($C26:$F26)&lt;5,ISBLANK(#REF!))</formula>
    </cfRule>
  </conditionalFormatting>
  <conditionalFormatting sqref="L26">
    <cfRule type="expression" dxfId="55" priority="4" stopIfTrue="1">
      <formula>AND(NE(#REF!,"#"),NE($G26,""),OR(COUNTBLANK($C26:$F26)=5,NE(#REF!,""),IFERROR(VLOOKUP($G26,INDIRECT("VariableTypes!A2:A"),1,FALSE),TRUE)))</formula>
    </cfRule>
  </conditionalFormatting>
  <conditionalFormatting sqref="D26:G26">
    <cfRule type="expression" dxfId="54" priority="5" stopIfTrue="1">
      <formula>AND(NE(#REF!,"#"),NE(D26,""),NE(COUNTA($C26:C26),0))</formula>
    </cfRule>
  </conditionalFormatting>
  <dataValidations count="4">
    <dataValidation type="list" allowBlank="1" showInputMessage="1" showErrorMessage="1" sqref="F37 F52 C61" xr:uid="{E995ABF2-4E97-4443-8801-EB3B694297D8}">
      <formula1>"&lt;select&gt;,Yes,No"</formula1>
    </dataValidation>
    <dataValidation type="list" allowBlank="1" showInputMessage="1" showErrorMessage="1" sqref="B7 B20" xr:uid="{59F641F7-51C3-4BC1-ADD5-1F17FCC6C325}">
      <formula1>Yesnolist</formula1>
    </dataValidation>
    <dataValidation type="date" operator="lessThan" allowBlank="1" showInputMessage="1" showErrorMessage="1" error="Date should be before 1 July 2020." sqref="D10 E23" xr:uid="{5E559B09-85A7-4AAE-B6D5-01743A7C119B}">
      <formula1>44013</formula1>
    </dataValidation>
    <dataValidation type="list" allowBlank="1" showInputMessage="1" showErrorMessage="1" sqref="E10" xr:uid="{36213919-54D8-4DE7-8C6C-44A78A73F61E}">
      <formula1>Certifications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5BA83F4-CE00-B94A-8DDD-28E9E76C5626}">
          <x14:formula1>
            <xm:f>'C:\Users\gresb-user\Downloads\[2019_10_04 Due Diligence Tool (Excel Format)_Alternative Design.xlsx]Lists'!#REF!</xm:f>
          </x14:formula1>
          <xm:sqref>G37 B61 G52 C63 D42:E42</xm:sqref>
        </x14:dataValidation>
        <x14:dataValidation type="list" allowBlank="1" showInputMessage="1" showErrorMessage="1" xr:uid="{E12ACDB3-6CED-44C5-A9CB-627694594443}">
          <x14:formula1>
            <xm:f>Lists!$M$3:$M$6</xm:f>
          </x14:formula1>
          <xm:sqref>F10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A809D-20D5-4D44-8FD9-D7763FAFF537}">
  <sheetPr>
    <tabColor theme="4" tint="0.39997558519241921"/>
    <outlinePr summaryBelow="0" summaryRight="0"/>
  </sheetPr>
  <dimension ref="A1:M410"/>
  <sheetViews>
    <sheetView showGridLines="0" topLeftCell="B1" zoomScaleNormal="100" workbookViewId="0">
      <pane ySplit="2" topLeftCell="A3" activePane="bottomLeft" state="frozen"/>
      <selection activeCell="B1" sqref="B1"/>
      <selection pane="bottomLeft" activeCell="E36" sqref="E36"/>
    </sheetView>
  </sheetViews>
  <sheetFormatPr defaultColWidth="0" defaultRowHeight="0" customHeight="1" zeroHeight="1"/>
  <cols>
    <col min="1" max="1" width="7.796875" style="373" hidden="1" customWidth="1"/>
    <col min="2" max="6" width="8.09765625" style="373" customWidth="1"/>
    <col min="7" max="8" width="25" style="373" customWidth="1"/>
    <col min="9" max="10" width="25" style="197" customWidth="1"/>
    <col min="11" max="11" width="8.09765625" style="197" customWidth="1"/>
    <col min="12" max="12" width="12.59765625" style="373" customWidth="1"/>
    <col min="13" max="13" width="2.19921875" style="197" customWidth="1"/>
    <col min="14" max="16384" width="11.19921875" style="197" hidden="1"/>
  </cols>
  <sheetData>
    <row r="1" spans="1:13" s="281" customFormat="1" ht="16.2">
      <c r="B1" s="255" t="s">
        <v>1164</v>
      </c>
      <c r="D1" s="227"/>
      <c r="E1" s="227"/>
      <c r="F1" s="227"/>
      <c r="G1" s="227"/>
      <c r="H1" s="227"/>
      <c r="I1" s="227"/>
      <c r="J1" s="227"/>
      <c r="K1" s="251"/>
      <c r="L1" s="251">
        <v>43959</v>
      </c>
    </row>
    <row r="2" spans="1:13" ht="15.75" customHeight="1">
      <c r="A2" s="403">
        <v>2019</v>
      </c>
      <c r="B2" s="402">
        <v>2020</v>
      </c>
      <c r="C2" s="401" t="s">
        <v>919</v>
      </c>
      <c r="D2" s="401"/>
      <c r="E2" s="401"/>
      <c r="F2" s="401"/>
      <c r="G2" s="401"/>
      <c r="H2" s="401"/>
      <c r="I2" s="400"/>
      <c r="J2" s="400"/>
      <c r="K2" s="400"/>
      <c r="L2" s="400"/>
      <c r="M2" s="400"/>
    </row>
    <row r="3" spans="1:13" ht="15.75" customHeight="1">
      <c r="A3" s="398"/>
      <c r="B3" s="398"/>
      <c r="C3" s="399"/>
      <c r="D3" s="398"/>
      <c r="E3" s="398"/>
      <c r="F3" s="398"/>
      <c r="G3" s="398"/>
      <c r="H3" s="398"/>
      <c r="I3" s="373"/>
      <c r="J3" s="373"/>
      <c r="K3" s="373"/>
      <c r="L3" s="398"/>
    </row>
    <row r="4" spans="1:13" ht="18.600000000000001">
      <c r="A4" s="392"/>
      <c r="C4" s="393" t="s">
        <v>1319</v>
      </c>
      <c r="D4" s="374"/>
      <c r="E4" s="374"/>
      <c r="F4" s="374"/>
      <c r="G4" s="374"/>
      <c r="H4" s="374"/>
      <c r="I4" s="374"/>
      <c r="J4" s="374"/>
      <c r="K4" s="374"/>
      <c r="L4" s="374"/>
      <c r="M4" s="373"/>
    </row>
    <row r="5" spans="1:13" ht="19.2" thickBot="1">
      <c r="A5" s="392"/>
      <c r="B5" s="397"/>
      <c r="C5" s="374"/>
      <c r="D5" s="374"/>
      <c r="E5" s="374"/>
      <c r="F5" s="374"/>
      <c r="G5" s="374"/>
      <c r="H5" s="374"/>
      <c r="I5" s="374"/>
      <c r="J5" s="374"/>
      <c r="K5" s="374"/>
      <c r="L5" s="374"/>
      <c r="M5" s="373"/>
    </row>
    <row r="6" spans="1:13" ht="16.8" thickTop="1">
      <c r="A6" s="381"/>
      <c r="B6" s="384" t="s">
        <v>1318</v>
      </c>
      <c r="C6" s="383"/>
      <c r="D6" s="382"/>
      <c r="E6" s="382"/>
      <c r="F6" s="382"/>
      <c r="G6" s="382"/>
      <c r="H6" s="382"/>
      <c r="I6" s="382"/>
      <c r="J6" s="382"/>
      <c r="K6" s="382"/>
      <c r="L6" s="396" t="str">
        <f>IF(B7="✓","Yes",IF(B7="&lt;select&gt;","","No"))</f>
        <v/>
      </c>
    </row>
    <row r="7" spans="1:13" ht="16.2">
      <c r="A7" s="374"/>
      <c r="B7" s="307" t="s">
        <v>934</v>
      </c>
      <c r="C7" s="379" t="s">
        <v>1317</v>
      </c>
      <c r="I7" s="373"/>
      <c r="J7" s="373"/>
      <c r="K7" s="373"/>
    </row>
    <row r="8" spans="1:13" ht="16.2">
      <c r="A8" s="374"/>
      <c r="B8" s="389"/>
      <c r="C8" s="395" t="s">
        <v>1316</v>
      </c>
      <c r="I8" s="373"/>
      <c r="J8" s="373"/>
      <c r="K8" s="373"/>
    </row>
    <row r="9" spans="1:13" ht="16.2">
      <c r="A9" s="374"/>
      <c r="C9" s="306" t="s">
        <v>934</v>
      </c>
      <c r="D9" s="394" t="s">
        <v>1315</v>
      </c>
      <c r="I9" s="373"/>
      <c r="J9" s="373"/>
      <c r="K9" s="373"/>
    </row>
    <row r="10" spans="1:13" ht="16.2" customHeight="1">
      <c r="A10" s="374"/>
      <c r="C10" s="378"/>
      <c r="D10" s="306" t="s">
        <v>934</v>
      </c>
      <c r="E10" s="404" t="s">
        <v>1314</v>
      </c>
      <c r="F10" s="404"/>
      <c r="G10" s="404"/>
      <c r="H10" s="404"/>
      <c r="I10" s="404"/>
      <c r="J10" s="404"/>
      <c r="K10" s="404"/>
      <c r="L10" s="404"/>
    </row>
    <row r="11" spans="1:13" ht="16.2">
      <c r="A11" s="374"/>
      <c r="C11" s="378"/>
      <c r="D11" s="394"/>
      <c r="E11" s="373" t="s">
        <v>1313</v>
      </c>
      <c r="I11" s="373"/>
      <c r="J11" s="373"/>
      <c r="K11" s="373"/>
    </row>
    <row r="12" spans="1:13" ht="16.2">
      <c r="A12" s="374"/>
      <c r="C12" s="378"/>
      <c r="D12" s="394"/>
      <c r="E12" s="306" t="s">
        <v>934</v>
      </c>
      <c r="F12" s="375" t="s">
        <v>1312</v>
      </c>
      <c r="I12" s="373"/>
      <c r="J12" s="373"/>
      <c r="K12" s="373"/>
    </row>
    <row r="13" spans="1:13" ht="16.2">
      <c r="A13" s="374"/>
      <c r="C13" s="378"/>
      <c r="D13" s="394"/>
      <c r="E13" s="306" t="s">
        <v>934</v>
      </c>
      <c r="F13" s="375" t="s">
        <v>1311</v>
      </c>
      <c r="I13" s="373"/>
      <c r="J13" s="373"/>
      <c r="K13" s="373"/>
    </row>
    <row r="14" spans="1:13" ht="16.2">
      <c r="A14" s="374"/>
      <c r="C14" s="378"/>
      <c r="D14" s="394"/>
      <c r="E14" s="306" t="s">
        <v>934</v>
      </c>
      <c r="F14" s="375" t="s">
        <v>1310</v>
      </c>
      <c r="I14" s="373"/>
      <c r="J14" s="373"/>
      <c r="K14" s="373"/>
    </row>
    <row r="15" spans="1:13" ht="16.2">
      <c r="A15" s="374"/>
      <c r="C15" s="197"/>
      <c r="D15" s="306" t="s">
        <v>934</v>
      </c>
      <c r="E15" s="375" t="s">
        <v>1320</v>
      </c>
      <c r="I15" s="373"/>
      <c r="J15" s="373"/>
      <c r="K15" s="373"/>
    </row>
    <row r="16" spans="1:13" ht="16.2">
      <c r="A16" s="374"/>
      <c r="C16" s="197"/>
      <c r="D16" s="378"/>
      <c r="E16" s="545"/>
      <c r="F16" s="546"/>
      <c r="G16" s="373" t="s">
        <v>231</v>
      </c>
      <c r="I16" s="373"/>
      <c r="J16" s="373"/>
      <c r="K16" s="373"/>
    </row>
    <row r="17" spans="1:12" ht="16.2">
      <c r="A17" s="374"/>
      <c r="C17" s="197"/>
      <c r="D17" s="378"/>
      <c r="E17" s="545"/>
      <c r="F17" s="546"/>
      <c r="G17" s="373" t="s">
        <v>228</v>
      </c>
      <c r="I17" s="373"/>
      <c r="J17" s="373"/>
      <c r="K17" s="373"/>
    </row>
    <row r="18" spans="1:12" ht="16.2">
      <c r="A18" s="374"/>
      <c r="C18" s="197"/>
      <c r="D18" s="378"/>
      <c r="E18" s="545"/>
      <c r="F18" s="546"/>
      <c r="G18" s="373" t="s">
        <v>1321</v>
      </c>
      <c r="I18" s="373"/>
      <c r="J18" s="373"/>
      <c r="K18" s="373"/>
    </row>
    <row r="19" spans="1:12" ht="16.2">
      <c r="A19" s="374"/>
      <c r="C19" s="197"/>
      <c r="D19" s="378"/>
      <c r="E19" s="373" t="s">
        <v>1313</v>
      </c>
      <c r="I19" s="373"/>
      <c r="J19" s="373"/>
      <c r="K19" s="373"/>
    </row>
    <row r="20" spans="1:12" ht="16.2">
      <c r="A20" s="374"/>
      <c r="C20" s="197"/>
      <c r="D20" s="378"/>
      <c r="E20" s="306" t="s">
        <v>934</v>
      </c>
      <c r="F20" s="375" t="s">
        <v>1312</v>
      </c>
      <c r="I20" s="373"/>
      <c r="J20" s="373"/>
      <c r="K20" s="373"/>
    </row>
    <row r="21" spans="1:12" ht="16.2">
      <c r="A21" s="374"/>
      <c r="C21" s="197"/>
      <c r="D21" s="378"/>
      <c r="E21" s="306" t="s">
        <v>934</v>
      </c>
      <c r="F21" s="375" t="s">
        <v>1311</v>
      </c>
      <c r="I21" s="373"/>
      <c r="J21" s="373"/>
      <c r="K21" s="373"/>
    </row>
    <row r="22" spans="1:12" ht="16.2">
      <c r="A22" s="374"/>
      <c r="B22" s="389"/>
      <c r="E22" s="306" t="s">
        <v>934</v>
      </c>
      <c r="F22" s="375" t="s">
        <v>1310</v>
      </c>
      <c r="I22" s="373"/>
      <c r="J22" s="373"/>
      <c r="K22" s="373"/>
    </row>
    <row r="23" spans="1:12" ht="16.2">
      <c r="A23" s="374"/>
      <c r="B23" s="389"/>
      <c r="C23" s="306" t="s">
        <v>934</v>
      </c>
      <c r="D23" s="394" t="s">
        <v>1322</v>
      </c>
      <c r="E23" s="378"/>
      <c r="F23" s="375"/>
      <c r="I23" s="373"/>
      <c r="J23" s="373"/>
      <c r="K23" s="373"/>
    </row>
    <row r="24" spans="1:12" ht="16.2">
      <c r="A24" s="374"/>
      <c r="B24" s="389"/>
      <c r="D24" s="373" t="s">
        <v>1323</v>
      </c>
      <c r="E24" s="378"/>
      <c r="F24" s="375"/>
      <c r="I24" s="373"/>
      <c r="J24" s="373"/>
      <c r="K24" s="373"/>
    </row>
    <row r="25" spans="1:12" ht="16.2">
      <c r="A25" s="374"/>
      <c r="B25" s="389"/>
      <c r="D25" s="542" t="s">
        <v>1324</v>
      </c>
      <c r="E25" s="543"/>
      <c r="F25" s="543"/>
      <c r="G25" s="544"/>
      <c r="I25" s="373"/>
      <c r="J25" s="373"/>
      <c r="K25" s="373"/>
    </row>
    <row r="26" spans="1:12" ht="16.2">
      <c r="A26" s="374"/>
      <c r="B26" s="389"/>
      <c r="D26" s="373" t="s">
        <v>1325</v>
      </c>
      <c r="F26" s="375"/>
      <c r="I26" s="373"/>
      <c r="J26" s="373"/>
      <c r="K26" s="373"/>
    </row>
    <row r="27" spans="1:12" ht="16.2">
      <c r="A27" s="374"/>
      <c r="B27" s="389"/>
      <c r="D27" s="306" t="s">
        <v>934</v>
      </c>
      <c r="E27" s="375" t="s">
        <v>1312</v>
      </c>
      <c r="F27" s="375"/>
      <c r="I27" s="373"/>
      <c r="J27" s="373"/>
      <c r="K27" s="373"/>
    </row>
    <row r="28" spans="1:12" ht="16.2">
      <c r="A28" s="374"/>
      <c r="B28" s="389"/>
      <c r="D28" s="306" t="s">
        <v>934</v>
      </c>
      <c r="E28" s="375" t="s">
        <v>1311</v>
      </c>
      <c r="F28" s="375"/>
      <c r="I28" s="373"/>
      <c r="J28" s="373"/>
      <c r="K28" s="373"/>
    </row>
    <row r="29" spans="1:12" ht="16.2">
      <c r="A29" s="374"/>
      <c r="B29" s="389"/>
      <c r="D29" s="306" t="s">
        <v>934</v>
      </c>
      <c r="E29" s="375" t="s">
        <v>1310</v>
      </c>
      <c r="F29" s="375"/>
      <c r="I29" s="373"/>
      <c r="J29" s="373"/>
      <c r="K29" s="373"/>
    </row>
    <row r="30" spans="1:12" ht="16.2">
      <c r="A30" s="374"/>
      <c r="B30" s="389"/>
      <c r="D30" s="378"/>
      <c r="E30" s="375"/>
      <c r="F30" s="375"/>
      <c r="I30" s="373"/>
      <c r="J30" s="373"/>
      <c r="K30" s="373"/>
    </row>
    <row r="31" spans="1:12" ht="16.2">
      <c r="A31" s="374"/>
      <c r="C31" s="377" t="s">
        <v>35</v>
      </c>
      <c r="D31" s="374"/>
      <c r="E31" s="374"/>
      <c r="F31" s="374"/>
      <c r="G31" s="374"/>
      <c r="H31" s="197"/>
      <c r="I31" s="373"/>
      <c r="J31" s="373"/>
      <c r="K31" s="373"/>
    </row>
    <row r="32" spans="1:12" ht="16.2">
      <c r="A32" s="374"/>
      <c r="C32" s="547" t="s">
        <v>40</v>
      </c>
      <c r="D32" s="548"/>
      <c r="E32" s="548"/>
      <c r="F32" s="548"/>
      <c r="G32" s="548"/>
      <c r="H32" s="548"/>
      <c r="I32" s="548"/>
      <c r="J32" s="548"/>
      <c r="K32" s="548"/>
      <c r="L32" s="549"/>
    </row>
    <row r="33" spans="1:12" ht="16.2">
      <c r="A33" s="374"/>
      <c r="C33" s="550"/>
      <c r="D33" s="551"/>
      <c r="E33" s="551"/>
      <c r="F33" s="551"/>
      <c r="G33" s="551"/>
      <c r="H33" s="551"/>
      <c r="I33" s="551"/>
      <c r="J33" s="551"/>
      <c r="K33" s="551"/>
      <c r="L33" s="552"/>
    </row>
    <row r="34" spans="1:12" ht="16.8" thickBot="1">
      <c r="A34" s="376"/>
      <c r="B34" s="374"/>
      <c r="C34" s="375"/>
      <c r="D34" s="375"/>
      <c r="E34" s="375"/>
      <c r="F34" s="375"/>
      <c r="G34" s="375"/>
      <c r="H34" s="375"/>
      <c r="I34" s="374"/>
      <c r="J34" s="373"/>
      <c r="K34" s="373"/>
      <c r="L34" s="197"/>
    </row>
    <row r="35" spans="1:12" ht="16.8" thickTop="1">
      <c r="A35" s="381"/>
      <c r="B35" s="384" t="s">
        <v>1326</v>
      </c>
      <c r="C35" s="383"/>
      <c r="D35" s="382"/>
      <c r="E35" s="382"/>
      <c r="F35" s="382"/>
      <c r="G35" s="382"/>
      <c r="H35" s="382"/>
      <c r="I35" s="382"/>
      <c r="J35" s="382"/>
      <c r="K35" s="382"/>
      <c r="L35" s="382"/>
    </row>
    <row r="36" spans="1:12" ht="16.2">
      <c r="A36" s="374"/>
      <c r="B36" s="307" t="s">
        <v>934</v>
      </c>
      <c r="C36" s="379" t="s">
        <v>1327</v>
      </c>
      <c r="I36" s="373"/>
      <c r="J36" s="373"/>
      <c r="K36" s="373"/>
    </row>
    <row r="37" spans="1:12" ht="16.2">
      <c r="A37" s="374"/>
      <c r="C37" s="306" t="s">
        <v>934</v>
      </c>
      <c r="D37" s="375" t="s">
        <v>1312</v>
      </c>
      <c r="E37" s="375"/>
      <c r="F37" s="375"/>
      <c r="G37" s="375"/>
      <c r="H37" s="375"/>
      <c r="I37" s="373"/>
      <c r="J37" s="373"/>
      <c r="K37" s="373"/>
      <c r="L37" s="375"/>
    </row>
    <row r="38" spans="1:12" ht="16.2">
      <c r="A38" s="374"/>
      <c r="B38" s="387"/>
      <c r="D38" s="306" t="s">
        <v>934</v>
      </c>
      <c r="E38" s="374" t="s">
        <v>1328</v>
      </c>
      <c r="G38" s="375"/>
      <c r="H38" s="375"/>
      <c r="I38" s="373"/>
      <c r="J38" s="375"/>
      <c r="K38" s="375"/>
      <c r="L38" s="375"/>
    </row>
    <row r="39" spans="1:12" ht="16.2">
      <c r="A39" s="374"/>
      <c r="D39" s="374" t="s">
        <v>1329</v>
      </c>
      <c r="E39" s="374"/>
      <c r="F39" s="375"/>
      <c r="H39" s="375"/>
      <c r="I39" s="375"/>
      <c r="J39" s="373"/>
      <c r="K39" s="373"/>
      <c r="L39" s="375"/>
    </row>
    <row r="40" spans="1:12" ht="16.2">
      <c r="A40" s="374"/>
      <c r="D40" s="306" t="s">
        <v>934</v>
      </c>
      <c r="E40" s="377" t="s">
        <v>1330</v>
      </c>
      <c r="L40" s="375"/>
    </row>
    <row r="41" spans="1:12" ht="16.2">
      <c r="A41" s="374"/>
      <c r="B41" s="387"/>
      <c r="D41" s="306" t="s">
        <v>934</v>
      </c>
      <c r="E41" s="377" t="s">
        <v>1331</v>
      </c>
      <c r="F41" s="375"/>
      <c r="G41" s="375"/>
      <c r="H41" s="375"/>
      <c r="I41" s="375"/>
      <c r="J41" s="373"/>
      <c r="K41" s="373"/>
      <c r="L41" s="375"/>
    </row>
    <row r="42" spans="1:12" ht="16.2">
      <c r="A42" s="374"/>
      <c r="B42" s="387"/>
      <c r="D42" s="306" t="s">
        <v>934</v>
      </c>
      <c r="E42" s="377" t="s">
        <v>1332</v>
      </c>
      <c r="F42" s="386"/>
      <c r="G42" s="386"/>
      <c r="H42" s="386"/>
      <c r="I42" s="373"/>
      <c r="J42" s="373"/>
      <c r="K42" s="373"/>
    </row>
    <row r="43" spans="1:12" ht="16.2">
      <c r="A43" s="374"/>
      <c r="B43" s="387"/>
      <c r="D43" s="306" t="s">
        <v>934</v>
      </c>
      <c r="E43" s="542" t="s">
        <v>27</v>
      </c>
      <c r="F43" s="543"/>
      <c r="G43" s="544"/>
      <c r="I43" s="373"/>
      <c r="J43" s="373"/>
      <c r="K43" s="373"/>
    </row>
    <row r="44" spans="1:12" ht="16.2">
      <c r="A44" s="374"/>
      <c r="C44" s="390"/>
      <c r="D44" s="373" t="s">
        <v>1333</v>
      </c>
      <c r="E44" s="375"/>
      <c r="I44" s="373"/>
      <c r="J44" s="373"/>
      <c r="K44" s="373"/>
    </row>
    <row r="45" spans="1:12" ht="16.2">
      <c r="A45" s="374"/>
      <c r="C45" s="390"/>
      <c r="D45" s="306" t="s">
        <v>934</v>
      </c>
      <c r="E45" s="375" t="s">
        <v>1334</v>
      </c>
      <c r="F45" s="375"/>
      <c r="I45" s="373"/>
      <c r="J45" s="373"/>
      <c r="K45" s="373"/>
    </row>
    <row r="46" spans="1:12" ht="16.2">
      <c r="A46" s="374"/>
      <c r="C46" s="390"/>
      <c r="D46" s="306" t="s">
        <v>934</v>
      </c>
      <c r="E46" s="375" t="s">
        <v>1335</v>
      </c>
      <c r="F46" s="375"/>
      <c r="I46" s="373"/>
      <c r="J46" s="373"/>
      <c r="K46" s="373"/>
    </row>
    <row r="47" spans="1:12" ht="16.2">
      <c r="A47" s="374"/>
      <c r="C47" s="390"/>
      <c r="D47" s="306" t="s">
        <v>934</v>
      </c>
      <c r="E47" s="375" t="s">
        <v>1336</v>
      </c>
      <c r="F47" s="375"/>
      <c r="I47" s="373"/>
      <c r="J47" s="373"/>
      <c r="K47" s="373"/>
    </row>
    <row r="48" spans="1:12" ht="16.2">
      <c r="A48" s="374"/>
      <c r="C48" s="390"/>
      <c r="D48" s="306" t="s">
        <v>934</v>
      </c>
      <c r="E48" s="542" t="s">
        <v>27</v>
      </c>
      <c r="F48" s="543"/>
      <c r="G48" s="544"/>
      <c r="I48" s="373"/>
      <c r="J48" s="373"/>
      <c r="K48" s="373"/>
    </row>
    <row r="49" spans="1:12" ht="16.2">
      <c r="A49" s="374"/>
      <c r="C49" s="306" t="s">
        <v>934</v>
      </c>
      <c r="D49" s="375" t="s">
        <v>1311</v>
      </c>
      <c r="E49" s="375"/>
      <c r="F49" s="375"/>
      <c r="G49" s="375"/>
      <c r="H49" s="375"/>
      <c r="I49" s="373"/>
      <c r="J49" s="373"/>
      <c r="K49" s="373"/>
      <c r="L49" s="375"/>
    </row>
    <row r="50" spans="1:12" ht="16.2">
      <c r="A50" s="374"/>
      <c r="B50" s="387"/>
      <c r="D50" s="306" t="s">
        <v>934</v>
      </c>
      <c r="E50" s="374" t="s">
        <v>1328</v>
      </c>
      <c r="G50" s="375"/>
      <c r="H50" s="375"/>
      <c r="I50" s="373"/>
      <c r="J50" s="375"/>
      <c r="K50" s="375"/>
      <c r="L50" s="375"/>
    </row>
    <row r="51" spans="1:12" ht="16.2">
      <c r="A51" s="374"/>
      <c r="D51" s="306" t="s">
        <v>934</v>
      </c>
      <c r="E51" s="374"/>
      <c r="F51" s="375"/>
      <c r="H51" s="375"/>
      <c r="I51" s="375"/>
      <c r="J51" s="373"/>
      <c r="K51" s="373"/>
      <c r="L51" s="375"/>
    </row>
    <row r="52" spans="1:12" ht="16.2">
      <c r="A52" s="374"/>
      <c r="D52" s="306" t="s">
        <v>934</v>
      </c>
      <c r="E52" s="377" t="s">
        <v>1330</v>
      </c>
      <c r="L52" s="375"/>
    </row>
    <row r="53" spans="1:12" ht="16.2">
      <c r="A53" s="374"/>
      <c r="B53" s="387"/>
      <c r="D53" s="306" t="s">
        <v>934</v>
      </c>
      <c r="E53" s="377" t="s">
        <v>1331</v>
      </c>
      <c r="F53" s="375"/>
      <c r="G53" s="375"/>
      <c r="H53" s="375"/>
      <c r="I53" s="375"/>
      <c r="J53" s="373"/>
      <c r="K53" s="373"/>
      <c r="L53" s="375"/>
    </row>
    <row r="54" spans="1:12" ht="16.2">
      <c r="A54" s="374"/>
      <c r="B54" s="387"/>
      <c r="D54" s="306" t="s">
        <v>934</v>
      </c>
      <c r="E54" s="377" t="s">
        <v>1332</v>
      </c>
      <c r="F54" s="386"/>
      <c r="G54" s="386"/>
      <c r="H54" s="386"/>
      <c r="I54" s="373"/>
      <c r="J54" s="373"/>
      <c r="K54" s="373"/>
    </row>
    <row r="55" spans="1:12" ht="16.2">
      <c r="A55" s="374"/>
      <c r="B55" s="387"/>
      <c r="D55" s="306" t="s">
        <v>934</v>
      </c>
      <c r="E55" s="542" t="s">
        <v>27</v>
      </c>
      <c r="F55" s="543"/>
      <c r="G55" s="544"/>
      <c r="I55" s="373"/>
      <c r="J55" s="373"/>
      <c r="K55" s="373"/>
    </row>
    <row r="56" spans="1:12" ht="16.2">
      <c r="A56" s="374"/>
      <c r="C56" s="390"/>
      <c r="D56" s="373" t="s">
        <v>1333</v>
      </c>
      <c r="E56" s="375"/>
      <c r="I56" s="373"/>
      <c r="J56" s="373"/>
      <c r="K56" s="373"/>
    </row>
    <row r="57" spans="1:12" ht="16.2">
      <c r="A57" s="374"/>
      <c r="C57" s="390"/>
      <c r="D57" s="306" t="s">
        <v>934</v>
      </c>
      <c r="E57" s="375" t="s">
        <v>1334</v>
      </c>
      <c r="F57" s="375"/>
      <c r="I57" s="373"/>
      <c r="J57" s="373"/>
      <c r="K57" s="373"/>
    </row>
    <row r="58" spans="1:12" ht="16.2">
      <c r="A58" s="374"/>
      <c r="C58" s="390"/>
      <c r="D58" s="306" t="s">
        <v>934</v>
      </c>
      <c r="E58" s="375" t="s">
        <v>1335</v>
      </c>
      <c r="F58" s="375"/>
      <c r="I58" s="373"/>
      <c r="J58" s="373"/>
      <c r="K58" s="373"/>
    </row>
    <row r="59" spans="1:12" ht="16.2">
      <c r="A59" s="374"/>
      <c r="C59" s="390"/>
      <c r="D59" s="306" t="s">
        <v>934</v>
      </c>
      <c r="E59" s="375" t="s">
        <v>1336</v>
      </c>
      <c r="F59" s="375"/>
      <c r="I59" s="373"/>
      <c r="J59" s="373"/>
      <c r="K59" s="373"/>
    </row>
    <row r="60" spans="1:12" ht="16.2">
      <c r="A60" s="374"/>
      <c r="C60" s="390"/>
      <c r="D60" s="306" t="s">
        <v>934</v>
      </c>
      <c r="E60" s="542" t="s">
        <v>27</v>
      </c>
      <c r="F60" s="543"/>
      <c r="G60" s="544"/>
      <c r="I60" s="373"/>
      <c r="J60" s="373"/>
      <c r="K60" s="373"/>
    </row>
    <row r="61" spans="1:12" ht="16.2">
      <c r="A61" s="374"/>
      <c r="C61" s="306" t="s">
        <v>934</v>
      </c>
      <c r="D61" s="375" t="s">
        <v>1310</v>
      </c>
      <c r="E61" s="375"/>
      <c r="F61" s="375"/>
      <c r="G61" s="375"/>
      <c r="H61" s="375"/>
      <c r="I61" s="373"/>
      <c r="J61" s="373"/>
      <c r="K61" s="373"/>
      <c r="L61" s="375"/>
    </row>
    <row r="62" spans="1:12" ht="16.2">
      <c r="A62" s="374"/>
      <c r="B62" s="387"/>
      <c r="D62" s="306" t="s">
        <v>934</v>
      </c>
      <c r="E62" s="374" t="s">
        <v>1328</v>
      </c>
      <c r="G62" s="375"/>
      <c r="H62" s="375"/>
      <c r="I62" s="373"/>
      <c r="J62" s="375"/>
      <c r="K62" s="375"/>
      <c r="L62" s="375"/>
    </row>
    <row r="63" spans="1:12" ht="16.2">
      <c r="A63" s="374"/>
      <c r="D63" s="374" t="s">
        <v>1329</v>
      </c>
      <c r="E63" s="374"/>
      <c r="F63" s="375"/>
      <c r="H63" s="375"/>
      <c r="I63" s="375"/>
      <c r="J63" s="373"/>
      <c r="K63" s="373"/>
      <c r="L63" s="375"/>
    </row>
    <row r="64" spans="1:12" ht="16.2">
      <c r="A64" s="374"/>
      <c r="D64" s="306" t="s">
        <v>934</v>
      </c>
      <c r="E64" s="377" t="s">
        <v>1330</v>
      </c>
      <c r="L64" s="375"/>
    </row>
    <row r="65" spans="1:12" ht="16.2">
      <c r="A65" s="374"/>
      <c r="B65" s="387"/>
      <c r="D65" s="306" t="s">
        <v>934</v>
      </c>
      <c r="E65" s="377" t="s">
        <v>1331</v>
      </c>
      <c r="F65" s="375"/>
      <c r="G65" s="375"/>
      <c r="H65" s="375"/>
      <c r="I65" s="375"/>
      <c r="J65" s="373"/>
      <c r="K65" s="373"/>
      <c r="L65" s="375"/>
    </row>
    <row r="66" spans="1:12" ht="16.2">
      <c r="A66" s="374"/>
      <c r="B66" s="387"/>
      <c r="D66" s="306" t="s">
        <v>934</v>
      </c>
      <c r="E66" s="377" t="s">
        <v>1332</v>
      </c>
      <c r="F66" s="386"/>
      <c r="G66" s="386"/>
      <c r="H66" s="386"/>
      <c r="I66" s="373"/>
      <c r="J66" s="373"/>
      <c r="K66" s="373"/>
    </row>
    <row r="67" spans="1:12" ht="16.2">
      <c r="A67" s="374"/>
      <c r="B67" s="387"/>
      <c r="D67" s="306" t="s">
        <v>934</v>
      </c>
      <c r="E67" s="542" t="s">
        <v>27</v>
      </c>
      <c r="F67" s="543"/>
      <c r="G67" s="544"/>
      <c r="I67" s="373"/>
      <c r="J67" s="373"/>
      <c r="K67" s="373"/>
    </row>
    <row r="68" spans="1:12" ht="16.2">
      <c r="A68" s="374"/>
      <c r="C68" s="390"/>
      <c r="D68" s="373" t="s">
        <v>1333</v>
      </c>
      <c r="E68" s="375"/>
      <c r="I68" s="373"/>
      <c r="J68" s="373"/>
      <c r="K68" s="373"/>
    </row>
    <row r="69" spans="1:12" ht="16.2">
      <c r="A69" s="374"/>
      <c r="C69" s="390"/>
      <c r="D69" s="306" t="s">
        <v>934</v>
      </c>
      <c r="E69" s="375" t="s">
        <v>1334</v>
      </c>
      <c r="F69" s="375"/>
      <c r="I69" s="373"/>
      <c r="J69" s="373"/>
      <c r="K69" s="373"/>
    </row>
    <row r="70" spans="1:12" ht="16.2">
      <c r="A70" s="374"/>
      <c r="C70" s="390"/>
      <c r="D70" s="378" t="s">
        <v>934</v>
      </c>
      <c r="E70" s="375" t="s">
        <v>1335</v>
      </c>
      <c r="F70" s="375"/>
      <c r="I70" s="373"/>
      <c r="J70" s="373"/>
      <c r="K70" s="373"/>
    </row>
    <row r="71" spans="1:12" ht="16.2">
      <c r="A71" s="374"/>
      <c r="C71" s="390"/>
      <c r="D71" s="306" t="s">
        <v>934</v>
      </c>
      <c r="E71" s="375" t="s">
        <v>1336</v>
      </c>
      <c r="F71" s="375"/>
      <c r="I71" s="373"/>
      <c r="J71" s="373"/>
      <c r="K71" s="373"/>
    </row>
    <row r="72" spans="1:12" ht="16.2">
      <c r="A72" s="374"/>
      <c r="C72" s="390"/>
      <c r="D72" s="306" t="s">
        <v>934</v>
      </c>
      <c r="E72" s="542" t="s">
        <v>27</v>
      </c>
      <c r="F72" s="543"/>
      <c r="G72" s="544"/>
      <c r="I72" s="373"/>
      <c r="J72" s="373"/>
      <c r="K72" s="373"/>
    </row>
    <row r="73" spans="1:12" ht="16.2">
      <c r="A73" s="374"/>
      <c r="F73" s="385"/>
      <c r="I73" s="375"/>
      <c r="J73" s="375"/>
      <c r="K73" s="375"/>
      <c r="L73" s="375"/>
    </row>
    <row r="74" spans="1:12" ht="16.2">
      <c r="A74" s="374"/>
      <c r="C74" s="377" t="s">
        <v>35</v>
      </c>
      <c r="D74" s="374"/>
      <c r="E74" s="374"/>
      <c r="F74" s="374"/>
      <c r="G74" s="374"/>
      <c r="H74" s="197"/>
      <c r="I74" s="373"/>
      <c r="J74" s="373"/>
      <c r="K74" s="373"/>
    </row>
    <row r="75" spans="1:12" ht="16.2">
      <c r="A75" s="374"/>
      <c r="C75" s="547" t="s">
        <v>40</v>
      </c>
      <c r="D75" s="548"/>
      <c r="E75" s="548"/>
      <c r="F75" s="548"/>
      <c r="G75" s="548"/>
      <c r="H75" s="548"/>
      <c r="I75" s="548"/>
      <c r="J75" s="548"/>
      <c r="K75" s="548"/>
      <c r="L75" s="549"/>
    </row>
    <row r="76" spans="1:12" ht="16.2">
      <c r="A76" s="374"/>
      <c r="C76" s="550"/>
      <c r="D76" s="551"/>
      <c r="E76" s="551"/>
      <c r="F76" s="551"/>
      <c r="G76" s="551"/>
      <c r="H76" s="551"/>
      <c r="I76" s="551"/>
      <c r="J76" s="551"/>
      <c r="K76" s="551"/>
      <c r="L76" s="552"/>
    </row>
    <row r="77" spans="1:12" ht="16.8" thickBot="1">
      <c r="A77" s="376"/>
      <c r="B77" s="374"/>
      <c r="C77" s="375"/>
      <c r="D77" s="375"/>
      <c r="E77" s="375"/>
      <c r="F77" s="375"/>
      <c r="G77" s="375"/>
      <c r="H77" s="375"/>
      <c r="I77" s="374"/>
      <c r="J77" s="373"/>
      <c r="K77" s="373"/>
      <c r="L77" s="197"/>
    </row>
    <row r="78" spans="1:12" ht="16.8" thickTop="1">
      <c r="A78" s="381"/>
      <c r="B78" s="384" t="s">
        <v>1337</v>
      </c>
      <c r="C78" s="383"/>
      <c r="D78" s="382"/>
      <c r="E78" s="382"/>
      <c r="F78" s="382"/>
      <c r="G78" s="382"/>
      <c r="H78" s="382"/>
      <c r="I78" s="382"/>
      <c r="J78" s="382"/>
      <c r="K78" s="382"/>
      <c r="L78" s="382"/>
    </row>
    <row r="79" spans="1:12" ht="16.2">
      <c r="A79" s="374"/>
      <c r="B79" s="307" t="s">
        <v>934</v>
      </c>
      <c r="C79" s="379" t="s">
        <v>1338</v>
      </c>
      <c r="I79" s="373"/>
      <c r="J79" s="373"/>
      <c r="K79" s="373"/>
    </row>
    <row r="80" spans="1:12" ht="16.2">
      <c r="A80" s="374"/>
      <c r="B80" s="392"/>
      <c r="C80" s="306" t="s">
        <v>934</v>
      </c>
      <c r="D80" s="373" t="s">
        <v>1339</v>
      </c>
      <c r="I80" s="373"/>
      <c r="J80" s="373"/>
      <c r="K80" s="373"/>
    </row>
    <row r="81" spans="1:11" ht="16.2">
      <c r="A81" s="374"/>
      <c r="B81" s="392"/>
      <c r="C81" s="378"/>
      <c r="D81" s="373" t="s">
        <v>1340</v>
      </c>
      <c r="I81" s="373"/>
      <c r="J81" s="373"/>
      <c r="K81" s="373"/>
    </row>
    <row r="82" spans="1:11" ht="16.2">
      <c r="A82" s="374"/>
      <c r="B82" s="375"/>
      <c r="C82" s="197"/>
      <c r="D82" s="306" t="s">
        <v>934</v>
      </c>
      <c r="E82" s="377" t="s">
        <v>1341</v>
      </c>
      <c r="I82" s="373"/>
      <c r="J82" s="373"/>
      <c r="K82" s="373"/>
    </row>
    <row r="83" spans="1:11" ht="16.2">
      <c r="A83" s="374"/>
      <c r="C83" s="197"/>
      <c r="D83" s="306" t="s">
        <v>934</v>
      </c>
      <c r="E83" s="375" t="s">
        <v>1342</v>
      </c>
      <c r="F83" s="391"/>
      <c r="G83" s="391"/>
      <c r="I83" s="373"/>
      <c r="J83" s="373"/>
      <c r="K83" s="373"/>
    </row>
    <row r="84" spans="1:11" ht="16.2">
      <c r="A84" s="374"/>
      <c r="C84" s="197"/>
      <c r="D84" s="306" t="s">
        <v>934</v>
      </c>
      <c r="E84" s="375" t="s">
        <v>1343</v>
      </c>
      <c r="I84" s="373"/>
      <c r="J84" s="373"/>
      <c r="K84" s="373"/>
    </row>
    <row r="85" spans="1:11" ht="16.2">
      <c r="A85" s="374"/>
      <c r="C85" s="197"/>
      <c r="D85" s="306" t="s">
        <v>934</v>
      </c>
      <c r="E85" s="542" t="s">
        <v>27</v>
      </c>
      <c r="F85" s="543"/>
      <c r="G85" s="544"/>
      <c r="I85" s="373"/>
      <c r="J85" s="373"/>
      <c r="K85" s="373"/>
    </row>
    <row r="86" spans="1:11" ht="16.2">
      <c r="A86" s="374"/>
      <c r="B86" s="392"/>
      <c r="C86" s="306" t="s">
        <v>934</v>
      </c>
      <c r="D86" s="373" t="s">
        <v>1344</v>
      </c>
      <c r="I86" s="373"/>
      <c r="J86" s="373"/>
      <c r="K86" s="373"/>
    </row>
    <row r="87" spans="1:11" ht="16.2">
      <c r="A87" s="374"/>
      <c r="B87" s="392"/>
      <c r="C87" s="378"/>
      <c r="D87" s="373" t="s">
        <v>1340</v>
      </c>
      <c r="I87" s="373"/>
      <c r="J87" s="373"/>
      <c r="K87" s="373"/>
    </row>
    <row r="88" spans="1:11" ht="16.2">
      <c r="A88" s="374"/>
      <c r="B88" s="375"/>
      <c r="C88" s="197"/>
      <c r="D88" s="306" t="s">
        <v>934</v>
      </c>
      <c r="E88" s="377" t="s">
        <v>1341</v>
      </c>
      <c r="I88" s="373"/>
      <c r="J88" s="373"/>
      <c r="K88" s="373"/>
    </row>
    <row r="89" spans="1:11" ht="16.2">
      <c r="A89" s="374"/>
      <c r="C89" s="197"/>
      <c r="D89" s="306" t="s">
        <v>934</v>
      </c>
      <c r="E89" s="375" t="s">
        <v>1342</v>
      </c>
      <c r="F89" s="391"/>
      <c r="G89" s="391"/>
      <c r="I89" s="373"/>
      <c r="J89" s="373"/>
      <c r="K89" s="373"/>
    </row>
    <row r="90" spans="1:11" ht="16.2">
      <c r="A90" s="374"/>
      <c r="C90" s="197"/>
      <c r="D90" s="306" t="s">
        <v>934</v>
      </c>
      <c r="E90" s="375" t="s">
        <v>1343</v>
      </c>
      <c r="I90" s="373"/>
      <c r="J90" s="373"/>
      <c r="K90" s="373"/>
    </row>
    <row r="91" spans="1:11" ht="16.2">
      <c r="A91" s="374"/>
      <c r="C91" s="197"/>
      <c r="D91" s="306" t="s">
        <v>934</v>
      </c>
      <c r="E91" s="542" t="s">
        <v>27</v>
      </c>
      <c r="F91" s="543"/>
      <c r="G91" s="544"/>
      <c r="I91" s="373"/>
      <c r="J91" s="373"/>
      <c r="K91" s="373"/>
    </row>
    <row r="92" spans="1:11" ht="16.2">
      <c r="A92" s="374"/>
      <c r="B92" s="392"/>
      <c r="C92" s="306" t="s">
        <v>934</v>
      </c>
      <c r="D92" s="373" t="s">
        <v>1345</v>
      </c>
      <c r="I92" s="373"/>
      <c r="J92" s="373"/>
      <c r="K92" s="373"/>
    </row>
    <row r="93" spans="1:11" ht="16.2">
      <c r="A93" s="374"/>
      <c r="B93" s="392"/>
      <c r="C93" s="378"/>
      <c r="D93" s="373" t="s">
        <v>1340</v>
      </c>
      <c r="I93" s="373"/>
      <c r="J93" s="373"/>
      <c r="K93" s="373"/>
    </row>
    <row r="94" spans="1:11" ht="16.2">
      <c r="A94" s="374"/>
      <c r="B94" s="375"/>
      <c r="C94" s="197"/>
      <c r="D94" s="306" t="s">
        <v>934</v>
      </c>
      <c r="E94" s="377" t="s">
        <v>1341</v>
      </c>
      <c r="I94" s="373"/>
      <c r="J94" s="373"/>
      <c r="K94" s="373"/>
    </row>
    <row r="95" spans="1:11" ht="16.2">
      <c r="A95" s="374"/>
      <c r="C95" s="197"/>
      <c r="D95" s="306" t="s">
        <v>934</v>
      </c>
      <c r="E95" s="375" t="s">
        <v>1342</v>
      </c>
      <c r="F95" s="391"/>
      <c r="G95" s="391"/>
      <c r="I95" s="373"/>
      <c r="J95" s="373"/>
      <c r="K95" s="373"/>
    </row>
    <row r="96" spans="1:11" ht="16.2">
      <c r="A96" s="374"/>
      <c r="C96" s="197"/>
      <c r="D96" s="306" t="s">
        <v>934</v>
      </c>
      <c r="E96" s="375" t="s">
        <v>1343</v>
      </c>
      <c r="I96" s="373"/>
      <c r="J96" s="373"/>
      <c r="K96" s="373"/>
    </row>
    <row r="97" spans="1:12" ht="16.2">
      <c r="A97" s="374"/>
      <c r="C97" s="197"/>
      <c r="D97" s="306" t="s">
        <v>934</v>
      </c>
      <c r="E97" s="542" t="s">
        <v>27</v>
      </c>
      <c r="F97" s="543"/>
      <c r="G97" s="544"/>
      <c r="I97" s="373"/>
      <c r="J97" s="373"/>
      <c r="K97" s="373"/>
    </row>
    <row r="98" spans="1:12" ht="16.2">
      <c r="A98" s="374"/>
      <c r="B98" s="390"/>
      <c r="C98" s="306" t="s">
        <v>934</v>
      </c>
      <c r="D98" s="373" t="s">
        <v>1346</v>
      </c>
      <c r="I98" s="373"/>
      <c r="J98" s="373"/>
      <c r="K98" s="373"/>
    </row>
    <row r="99" spans="1:12" ht="16.2">
      <c r="A99" s="374"/>
      <c r="C99" s="197"/>
      <c r="D99" s="373" t="s">
        <v>1190</v>
      </c>
      <c r="E99" s="197"/>
      <c r="I99" s="373"/>
      <c r="J99" s="373"/>
      <c r="K99" s="545"/>
      <c r="L99" s="546"/>
    </row>
    <row r="100" spans="1:12" ht="16.8" thickBot="1">
      <c r="A100" s="376"/>
      <c r="B100" s="374"/>
      <c r="C100" s="375"/>
      <c r="D100" s="375"/>
      <c r="E100" s="375"/>
      <c r="F100" s="375"/>
      <c r="G100" s="375"/>
      <c r="H100" s="375"/>
      <c r="I100" s="374"/>
      <c r="J100" s="373"/>
      <c r="K100" s="373"/>
      <c r="L100" s="197"/>
    </row>
    <row r="101" spans="1:12" ht="16.8" thickTop="1">
      <c r="A101" s="381"/>
      <c r="B101" s="384" t="s">
        <v>1347</v>
      </c>
      <c r="C101" s="383"/>
      <c r="D101" s="382"/>
      <c r="E101" s="382"/>
      <c r="F101" s="382"/>
      <c r="G101" s="382"/>
      <c r="H101" s="382"/>
      <c r="I101" s="382"/>
      <c r="J101" s="382"/>
      <c r="K101" s="382"/>
      <c r="L101" s="382"/>
    </row>
    <row r="102" spans="1:12" ht="16.2">
      <c r="A102" s="381"/>
      <c r="B102" s="307" t="s">
        <v>934</v>
      </c>
      <c r="C102" s="379" t="s">
        <v>1348</v>
      </c>
      <c r="I102" s="373"/>
      <c r="J102" s="373"/>
      <c r="K102" s="373"/>
    </row>
    <row r="103" spans="1:12" ht="16.2">
      <c r="A103" s="374"/>
      <c r="C103" s="306" t="s">
        <v>934</v>
      </c>
      <c r="D103" s="375" t="s">
        <v>1349</v>
      </c>
      <c r="I103" s="373"/>
      <c r="J103" s="373"/>
      <c r="K103" s="373"/>
    </row>
    <row r="104" spans="1:12" ht="16.2">
      <c r="A104" s="374"/>
      <c r="C104" s="388"/>
      <c r="D104" s="373" t="s">
        <v>1350</v>
      </c>
      <c r="I104" s="373"/>
      <c r="J104" s="373"/>
      <c r="K104" s="373"/>
    </row>
    <row r="105" spans="1:12" ht="16.2">
      <c r="A105" s="374"/>
      <c r="C105" s="388"/>
      <c r="D105" s="306" t="s">
        <v>934</v>
      </c>
      <c r="E105" s="377" t="s">
        <v>1334</v>
      </c>
      <c r="I105" s="373"/>
      <c r="J105" s="373"/>
      <c r="K105" s="373"/>
    </row>
    <row r="106" spans="1:12" ht="16.2">
      <c r="A106" s="374"/>
      <c r="C106" s="388"/>
      <c r="D106" s="306" t="s">
        <v>934</v>
      </c>
      <c r="E106" s="375" t="s">
        <v>1335</v>
      </c>
      <c r="F106" s="391"/>
      <c r="G106" s="391"/>
      <c r="I106" s="373"/>
      <c r="J106" s="373"/>
      <c r="K106" s="373"/>
    </row>
    <row r="107" spans="1:12" ht="16.2">
      <c r="A107" s="374"/>
      <c r="C107" s="388"/>
      <c r="D107" s="306" t="s">
        <v>934</v>
      </c>
      <c r="E107" s="375" t="s">
        <v>1336</v>
      </c>
      <c r="I107" s="373"/>
      <c r="J107" s="373"/>
      <c r="K107" s="373"/>
    </row>
    <row r="108" spans="1:12" ht="16.2">
      <c r="A108" s="374"/>
      <c r="C108" s="388"/>
      <c r="D108" s="306" t="s">
        <v>934</v>
      </c>
      <c r="E108" s="542" t="s">
        <v>27</v>
      </c>
      <c r="F108" s="543"/>
      <c r="G108" s="544"/>
      <c r="I108" s="373"/>
      <c r="J108" s="373"/>
      <c r="K108" s="373"/>
    </row>
    <row r="109" spans="1:12" ht="16.2">
      <c r="A109" s="374"/>
      <c r="C109" s="306" t="s">
        <v>934</v>
      </c>
      <c r="D109" s="375" t="s">
        <v>1351</v>
      </c>
      <c r="I109" s="373"/>
      <c r="J109" s="373"/>
    </row>
    <row r="110" spans="1:12" ht="16.2">
      <c r="A110" s="374"/>
      <c r="C110" s="388"/>
      <c r="D110" s="373" t="s">
        <v>1352</v>
      </c>
      <c r="I110" s="373"/>
      <c r="J110" s="373"/>
    </row>
    <row r="111" spans="1:12" ht="16.2">
      <c r="A111" s="374"/>
      <c r="C111" s="388"/>
      <c r="D111" s="306" t="s">
        <v>934</v>
      </c>
      <c r="E111" s="377" t="s">
        <v>1353</v>
      </c>
      <c r="I111" s="373"/>
      <c r="J111" s="373"/>
    </row>
    <row r="112" spans="1:12" ht="16.2">
      <c r="A112" s="374"/>
      <c r="C112" s="388"/>
      <c r="D112" s="306" t="s">
        <v>934</v>
      </c>
      <c r="E112" s="377" t="s">
        <v>1354</v>
      </c>
      <c r="I112" s="373"/>
      <c r="J112" s="373"/>
    </row>
    <row r="113" spans="1:10" ht="16.2">
      <c r="A113" s="374"/>
      <c r="C113" s="388"/>
      <c r="D113" s="306" t="s">
        <v>934</v>
      </c>
      <c r="E113" s="377" t="s">
        <v>1355</v>
      </c>
      <c r="I113" s="373"/>
      <c r="J113" s="373"/>
    </row>
    <row r="114" spans="1:10" ht="16.2">
      <c r="A114" s="374"/>
      <c r="C114" s="388"/>
      <c r="D114" s="306" t="s">
        <v>934</v>
      </c>
      <c r="E114" s="377" t="s">
        <v>1356</v>
      </c>
      <c r="I114" s="373"/>
      <c r="J114" s="373"/>
    </row>
    <row r="115" spans="1:10" ht="16.2">
      <c r="A115" s="374"/>
      <c r="C115" s="388"/>
      <c r="D115" s="306" t="s">
        <v>934</v>
      </c>
      <c r="E115" s="377" t="s">
        <v>1357</v>
      </c>
      <c r="I115" s="373"/>
      <c r="J115" s="373"/>
    </row>
    <row r="116" spans="1:10" ht="16.2">
      <c r="A116" s="374"/>
      <c r="C116" s="388"/>
      <c r="D116" s="306" t="s">
        <v>934</v>
      </c>
      <c r="E116" s="377" t="s">
        <v>1358</v>
      </c>
      <c r="I116" s="373"/>
      <c r="J116" s="373"/>
    </row>
    <row r="117" spans="1:10" ht="16.2">
      <c r="A117" s="374"/>
      <c r="C117" s="388"/>
      <c r="D117" s="306" t="s">
        <v>934</v>
      </c>
      <c r="E117" s="377" t="s">
        <v>1359</v>
      </c>
      <c r="I117" s="373"/>
      <c r="J117" s="373"/>
    </row>
    <row r="118" spans="1:10" ht="16.2">
      <c r="A118" s="374"/>
      <c r="C118" s="388"/>
      <c r="D118" s="306" t="s">
        <v>934</v>
      </c>
      <c r="E118" s="377" t="s">
        <v>1360</v>
      </c>
      <c r="I118" s="373"/>
      <c r="J118" s="373"/>
    </row>
    <row r="119" spans="1:10" ht="16.2">
      <c r="A119" s="374"/>
      <c r="C119" s="388"/>
      <c r="D119" s="306" t="s">
        <v>934</v>
      </c>
      <c r="E119" s="377" t="s">
        <v>1361</v>
      </c>
      <c r="I119" s="373"/>
      <c r="J119" s="373"/>
    </row>
    <row r="120" spans="1:10" ht="16.2">
      <c r="A120" s="374"/>
      <c r="C120" s="388"/>
      <c r="D120" s="306" t="s">
        <v>934</v>
      </c>
      <c r="E120" s="377" t="s">
        <v>1362</v>
      </c>
      <c r="I120" s="373"/>
      <c r="J120" s="373"/>
    </row>
    <row r="121" spans="1:10" ht="16.2">
      <c r="A121" s="374"/>
      <c r="C121" s="388"/>
      <c r="D121" s="306" t="s">
        <v>934</v>
      </c>
      <c r="E121" s="377" t="s">
        <v>1364</v>
      </c>
      <c r="I121" s="373"/>
      <c r="J121" s="373"/>
    </row>
    <row r="122" spans="1:10" ht="16.2">
      <c r="A122" s="374"/>
      <c r="C122" s="388"/>
      <c r="D122" s="306" t="s">
        <v>934</v>
      </c>
      <c r="E122" s="377" t="s">
        <v>1363</v>
      </c>
      <c r="I122" s="373"/>
      <c r="J122" s="373"/>
    </row>
    <row r="123" spans="1:10" ht="16.2">
      <c r="A123" s="374"/>
      <c r="C123" s="388"/>
      <c r="D123" s="306" t="s">
        <v>934</v>
      </c>
      <c r="E123" s="542" t="s">
        <v>27</v>
      </c>
      <c r="F123" s="543"/>
      <c r="G123" s="544"/>
      <c r="I123" s="373"/>
      <c r="J123" s="373"/>
    </row>
    <row r="124" spans="1:10" ht="16.2">
      <c r="A124" s="374"/>
      <c r="C124" s="306" t="s">
        <v>934</v>
      </c>
      <c r="D124" s="375" t="s">
        <v>1365</v>
      </c>
      <c r="I124" s="373"/>
      <c r="J124" s="373"/>
    </row>
    <row r="125" spans="1:10" ht="16.2">
      <c r="A125" s="374"/>
      <c r="C125" s="388"/>
      <c r="D125" s="373" t="s">
        <v>1366</v>
      </c>
      <c r="I125" s="373"/>
      <c r="J125" s="373"/>
    </row>
    <row r="126" spans="1:10" ht="16.2">
      <c r="A126" s="374"/>
      <c r="C126" s="388"/>
      <c r="D126" s="306" t="s">
        <v>934</v>
      </c>
      <c r="E126" s="542" t="s">
        <v>1375</v>
      </c>
      <c r="F126" s="543"/>
      <c r="G126" s="544"/>
      <c r="I126" s="373"/>
      <c r="J126" s="373"/>
    </row>
    <row r="127" spans="1:10" ht="16.2">
      <c r="A127" s="374"/>
      <c r="C127" s="388"/>
      <c r="D127" s="306" t="s">
        <v>934</v>
      </c>
      <c r="E127" s="542" t="s">
        <v>1376</v>
      </c>
      <c r="F127" s="543"/>
      <c r="G127" s="544"/>
      <c r="I127" s="373"/>
      <c r="J127" s="373"/>
    </row>
    <row r="128" spans="1:10" ht="16.2">
      <c r="A128" s="374"/>
      <c r="C128" s="388"/>
      <c r="D128" s="306" t="s">
        <v>934</v>
      </c>
      <c r="E128" s="542" t="s">
        <v>1377</v>
      </c>
      <c r="F128" s="543"/>
      <c r="G128" s="544"/>
      <c r="I128" s="373"/>
      <c r="J128" s="373"/>
    </row>
    <row r="129" spans="1:12" ht="16.2">
      <c r="A129" s="374"/>
      <c r="C129" s="388"/>
      <c r="D129" s="373" t="s">
        <v>1367</v>
      </c>
      <c r="I129" s="373"/>
      <c r="J129" s="373"/>
    </row>
    <row r="130" spans="1:12" ht="16.2">
      <c r="A130" s="374"/>
      <c r="C130" s="388"/>
      <c r="D130" s="306" t="s">
        <v>934</v>
      </c>
      <c r="E130" s="375" t="s">
        <v>1334</v>
      </c>
      <c r="I130" s="373"/>
      <c r="J130" s="373"/>
    </row>
    <row r="131" spans="1:12" ht="16.2">
      <c r="A131" s="374"/>
      <c r="C131" s="388"/>
      <c r="D131" s="306" t="s">
        <v>934</v>
      </c>
      <c r="E131" s="375" t="s">
        <v>1335</v>
      </c>
      <c r="I131" s="373"/>
      <c r="J131" s="373"/>
    </row>
    <row r="132" spans="1:12" ht="16.2">
      <c r="A132" s="374"/>
      <c r="C132" s="388"/>
      <c r="D132" s="306" t="s">
        <v>934</v>
      </c>
      <c r="E132" s="375" t="s">
        <v>1336</v>
      </c>
      <c r="I132" s="373"/>
      <c r="J132" s="373"/>
    </row>
    <row r="133" spans="1:12" ht="16.2">
      <c r="A133" s="374"/>
      <c r="C133" s="388"/>
      <c r="D133" s="306" t="s">
        <v>934</v>
      </c>
      <c r="E133" s="542" t="s">
        <v>27</v>
      </c>
      <c r="F133" s="543"/>
      <c r="G133" s="544"/>
      <c r="I133" s="373"/>
      <c r="J133" s="373"/>
    </row>
    <row r="134" spans="1:12" ht="16.2">
      <c r="A134" s="374"/>
      <c r="B134" s="390"/>
      <c r="C134" s="306" t="s">
        <v>934</v>
      </c>
      <c r="D134" s="373" t="s">
        <v>1346</v>
      </c>
      <c r="I134" s="373"/>
      <c r="J134" s="373"/>
      <c r="K134" s="373"/>
    </row>
    <row r="135" spans="1:12" ht="16.2">
      <c r="A135" s="374"/>
      <c r="C135" s="197"/>
      <c r="D135" s="373" t="s">
        <v>1190</v>
      </c>
      <c r="E135" s="197"/>
      <c r="I135" s="373"/>
      <c r="J135" s="373"/>
      <c r="K135" s="545"/>
      <c r="L135" s="546"/>
    </row>
    <row r="136" spans="1:12" ht="16.2">
      <c r="A136" s="374"/>
      <c r="G136" s="386"/>
      <c r="I136" s="373"/>
      <c r="J136" s="373"/>
    </row>
    <row r="137" spans="1:12" ht="16.2">
      <c r="A137" s="374"/>
      <c r="C137" s="377" t="s">
        <v>35</v>
      </c>
      <c r="D137" s="374"/>
      <c r="E137" s="374"/>
      <c r="F137" s="374"/>
      <c r="G137" s="374"/>
      <c r="H137" s="197"/>
      <c r="I137" s="373"/>
      <c r="J137" s="373"/>
      <c r="K137" s="373"/>
    </row>
    <row r="138" spans="1:12" ht="16.2">
      <c r="A138" s="374"/>
      <c r="C138" s="547" t="s">
        <v>40</v>
      </c>
      <c r="D138" s="548"/>
      <c r="E138" s="548"/>
      <c r="F138" s="548"/>
      <c r="G138" s="548"/>
      <c r="H138" s="548"/>
      <c r="I138" s="548"/>
      <c r="J138" s="548"/>
      <c r="K138" s="548"/>
      <c r="L138" s="549"/>
    </row>
    <row r="139" spans="1:12" ht="16.2">
      <c r="A139" s="374"/>
      <c r="C139" s="550"/>
      <c r="D139" s="551"/>
      <c r="E139" s="551"/>
      <c r="F139" s="551"/>
      <c r="G139" s="551"/>
      <c r="H139" s="551"/>
      <c r="I139" s="551"/>
      <c r="J139" s="551"/>
      <c r="K139" s="551"/>
      <c r="L139" s="552"/>
    </row>
    <row r="140" spans="1:12" ht="16.8" thickBot="1">
      <c r="A140" s="376"/>
      <c r="B140" s="374"/>
      <c r="C140" s="375"/>
      <c r="D140" s="375"/>
      <c r="E140" s="375"/>
      <c r="F140" s="375"/>
      <c r="G140" s="375"/>
      <c r="H140" s="375"/>
      <c r="I140" s="374"/>
      <c r="J140" s="373"/>
      <c r="K140" s="373"/>
      <c r="L140" s="197"/>
    </row>
    <row r="141" spans="1:12" ht="16.8" thickTop="1">
      <c r="A141" s="381"/>
      <c r="B141" s="384" t="s">
        <v>1368</v>
      </c>
      <c r="C141" s="383"/>
      <c r="D141" s="382"/>
      <c r="E141" s="382"/>
      <c r="F141" s="382"/>
      <c r="G141" s="382"/>
      <c r="H141" s="382"/>
      <c r="I141" s="382"/>
      <c r="J141" s="382"/>
      <c r="K141" s="382"/>
      <c r="L141" s="382"/>
    </row>
    <row r="142" spans="1:12" ht="16.2">
      <c r="A142" s="381"/>
      <c r="B142" s="307" t="s">
        <v>934</v>
      </c>
      <c r="C142" s="405" t="s">
        <v>1369</v>
      </c>
      <c r="I142" s="373"/>
      <c r="J142" s="373"/>
      <c r="K142" s="373"/>
    </row>
    <row r="143" spans="1:12" ht="16.2">
      <c r="A143" s="374"/>
      <c r="C143" s="306" t="s">
        <v>934</v>
      </c>
      <c r="D143" s="375" t="s">
        <v>1349</v>
      </c>
      <c r="I143" s="373"/>
      <c r="J143" s="373"/>
      <c r="K143" s="373"/>
    </row>
    <row r="144" spans="1:12" ht="16.2">
      <c r="A144" s="374"/>
      <c r="C144" s="388"/>
      <c r="D144" s="373" t="s">
        <v>1350</v>
      </c>
      <c r="I144" s="373"/>
      <c r="J144" s="373"/>
      <c r="K144" s="373"/>
    </row>
    <row r="145" spans="1:11" ht="16.2">
      <c r="A145" s="374"/>
      <c r="C145" s="388"/>
      <c r="D145" s="306" t="s">
        <v>934</v>
      </c>
      <c r="E145" s="377" t="s">
        <v>1334</v>
      </c>
      <c r="I145" s="373"/>
      <c r="J145" s="373"/>
      <c r="K145" s="373"/>
    </row>
    <row r="146" spans="1:11" ht="16.2">
      <c r="A146" s="374"/>
      <c r="C146" s="388"/>
      <c r="D146" s="306" t="s">
        <v>934</v>
      </c>
      <c r="E146" s="375" t="s">
        <v>1335</v>
      </c>
      <c r="F146" s="391"/>
      <c r="G146" s="391"/>
      <c r="I146" s="373"/>
      <c r="J146" s="373"/>
      <c r="K146" s="373"/>
    </row>
    <row r="147" spans="1:11" ht="16.2">
      <c r="A147" s="374"/>
      <c r="C147" s="388"/>
      <c r="D147" s="306" t="s">
        <v>934</v>
      </c>
      <c r="E147" s="375" t="s">
        <v>1336</v>
      </c>
      <c r="I147" s="373"/>
      <c r="J147" s="373"/>
      <c r="K147" s="373"/>
    </row>
    <row r="148" spans="1:11" ht="16.2">
      <c r="A148" s="374"/>
      <c r="C148" s="388"/>
      <c r="D148" s="306" t="s">
        <v>934</v>
      </c>
      <c r="E148" s="542" t="s">
        <v>27</v>
      </c>
      <c r="F148" s="543"/>
      <c r="G148" s="544"/>
      <c r="I148" s="373"/>
      <c r="J148" s="373"/>
      <c r="K148" s="373"/>
    </row>
    <row r="149" spans="1:11" ht="16.2">
      <c r="A149" s="374"/>
      <c r="C149" s="306" t="s">
        <v>934</v>
      </c>
      <c r="D149" s="375" t="s">
        <v>1351</v>
      </c>
      <c r="I149" s="373"/>
      <c r="J149" s="373"/>
    </row>
    <row r="150" spans="1:11" ht="16.2">
      <c r="A150" s="374"/>
      <c r="C150" s="388"/>
      <c r="D150" s="373" t="s">
        <v>1352</v>
      </c>
      <c r="I150" s="373"/>
      <c r="J150" s="373"/>
    </row>
    <row r="151" spans="1:11" ht="16.2">
      <c r="A151" s="374"/>
      <c r="C151" s="388"/>
      <c r="D151" s="306" t="s">
        <v>934</v>
      </c>
      <c r="E151" s="377" t="s">
        <v>1353</v>
      </c>
      <c r="I151" s="373"/>
      <c r="J151" s="373"/>
    </row>
    <row r="152" spans="1:11" ht="16.2">
      <c r="A152" s="374"/>
      <c r="C152" s="388"/>
      <c r="D152" s="306" t="s">
        <v>934</v>
      </c>
      <c r="E152" s="377" t="s">
        <v>1354</v>
      </c>
      <c r="I152" s="373"/>
      <c r="J152" s="373"/>
    </row>
    <row r="153" spans="1:11" ht="16.2">
      <c r="A153" s="374"/>
      <c r="C153" s="388"/>
      <c r="D153" s="306" t="s">
        <v>934</v>
      </c>
      <c r="E153" s="377" t="s">
        <v>1355</v>
      </c>
      <c r="I153" s="373"/>
      <c r="J153" s="373"/>
    </row>
    <row r="154" spans="1:11" ht="16.2">
      <c r="A154" s="374"/>
      <c r="C154" s="388"/>
      <c r="D154" s="306" t="s">
        <v>934</v>
      </c>
      <c r="E154" s="377" t="s">
        <v>1356</v>
      </c>
      <c r="I154" s="373"/>
      <c r="J154" s="373"/>
    </row>
    <row r="155" spans="1:11" ht="16.2">
      <c r="A155" s="374"/>
      <c r="C155" s="388"/>
      <c r="D155" s="306" t="s">
        <v>934</v>
      </c>
      <c r="E155" s="377" t="s">
        <v>1357</v>
      </c>
      <c r="I155" s="373"/>
      <c r="J155" s="373"/>
    </row>
    <row r="156" spans="1:11" ht="16.2">
      <c r="A156" s="374"/>
      <c r="C156" s="388"/>
      <c r="D156" s="306" t="s">
        <v>934</v>
      </c>
      <c r="E156" s="377" t="s">
        <v>1358</v>
      </c>
      <c r="I156" s="373"/>
      <c r="J156" s="373"/>
    </row>
    <row r="157" spans="1:11" ht="16.2">
      <c r="A157" s="374"/>
      <c r="C157" s="388"/>
      <c r="D157" s="306" t="s">
        <v>934</v>
      </c>
      <c r="E157" s="377" t="s">
        <v>1359</v>
      </c>
      <c r="I157" s="373"/>
      <c r="J157" s="373"/>
    </row>
    <row r="158" spans="1:11" ht="16.2">
      <c r="A158" s="374"/>
      <c r="C158" s="388"/>
      <c r="D158" s="306" t="s">
        <v>934</v>
      </c>
      <c r="E158" s="377" t="s">
        <v>1360</v>
      </c>
      <c r="I158" s="373"/>
      <c r="J158" s="373"/>
    </row>
    <row r="159" spans="1:11" ht="16.2">
      <c r="A159" s="374"/>
      <c r="C159" s="388"/>
      <c r="D159" s="306" t="s">
        <v>934</v>
      </c>
      <c r="E159" s="377" t="s">
        <v>1361</v>
      </c>
      <c r="I159" s="373"/>
      <c r="J159" s="373"/>
    </row>
    <row r="160" spans="1:11" ht="16.2">
      <c r="A160" s="374"/>
      <c r="C160" s="388"/>
      <c r="D160" s="306" t="s">
        <v>934</v>
      </c>
      <c r="E160" s="377" t="s">
        <v>1362</v>
      </c>
      <c r="I160" s="373"/>
      <c r="J160" s="373"/>
    </row>
    <row r="161" spans="1:12" ht="16.2">
      <c r="A161" s="374"/>
      <c r="C161" s="388"/>
      <c r="D161" s="306" t="s">
        <v>934</v>
      </c>
      <c r="E161" s="377" t="s">
        <v>1364</v>
      </c>
      <c r="I161" s="373"/>
      <c r="J161" s="373"/>
    </row>
    <row r="162" spans="1:12" ht="16.2">
      <c r="A162" s="374"/>
      <c r="C162" s="388"/>
      <c r="D162" s="306" t="s">
        <v>934</v>
      </c>
      <c r="E162" s="377" t="s">
        <v>1363</v>
      </c>
      <c r="I162" s="373"/>
      <c r="J162" s="373"/>
    </row>
    <row r="163" spans="1:12" ht="16.2">
      <c r="A163" s="374"/>
      <c r="C163" s="388"/>
      <c r="D163" s="306" t="s">
        <v>934</v>
      </c>
      <c r="E163" s="542" t="s">
        <v>27</v>
      </c>
      <c r="F163" s="543"/>
      <c r="G163" s="544"/>
      <c r="I163" s="373"/>
      <c r="J163" s="373"/>
    </row>
    <row r="164" spans="1:12" ht="16.2">
      <c r="A164" s="374"/>
      <c r="C164" s="306" t="s">
        <v>934</v>
      </c>
      <c r="D164" s="375" t="s">
        <v>1381</v>
      </c>
      <c r="I164" s="373"/>
      <c r="J164" s="373"/>
    </row>
    <row r="165" spans="1:12" ht="16.2">
      <c r="A165" s="374"/>
      <c r="C165" s="388"/>
      <c r="D165" s="373" t="s">
        <v>1366</v>
      </c>
      <c r="I165" s="373"/>
      <c r="J165" s="373"/>
    </row>
    <row r="166" spans="1:12" ht="16.2">
      <c r="A166" s="374"/>
      <c r="C166" s="388"/>
      <c r="D166" s="306" t="s">
        <v>934</v>
      </c>
      <c r="E166" s="542" t="s">
        <v>1378</v>
      </c>
      <c r="F166" s="543"/>
      <c r="G166" s="544"/>
      <c r="I166" s="373"/>
      <c r="J166" s="373"/>
    </row>
    <row r="167" spans="1:12" ht="16.2">
      <c r="A167" s="374"/>
      <c r="C167" s="388"/>
      <c r="D167" s="306" t="s">
        <v>934</v>
      </c>
      <c r="E167" s="542" t="s">
        <v>1379</v>
      </c>
      <c r="F167" s="543"/>
      <c r="G167" s="544"/>
      <c r="I167" s="373"/>
      <c r="J167" s="373"/>
    </row>
    <row r="168" spans="1:12" ht="16.2">
      <c r="A168" s="374"/>
      <c r="C168" s="388"/>
      <c r="D168" s="306" t="s">
        <v>934</v>
      </c>
      <c r="E168" s="542" t="s">
        <v>1380</v>
      </c>
      <c r="F168" s="543"/>
      <c r="G168" s="544"/>
      <c r="I168" s="373"/>
      <c r="J168" s="373"/>
    </row>
    <row r="169" spans="1:12" ht="16.2">
      <c r="A169" s="374"/>
      <c r="C169" s="388"/>
      <c r="D169" s="373" t="s">
        <v>1367</v>
      </c>
      <c r="I169" s="373"/>
      <c r="J169" s="373"/>
    </row>
    <row r="170" spans="1:12" ht="16.2">
      <c r="A170" s="374"/>
      <c r="C170" s="388"/>
      <c r="D170" s="306" t="s">
        <v>934</v>
      </c>
      <c r="E170" s="375" t="s">
        <v>1334</v>
      </c>
      <c r="I170" s="373"/>
      <c r="J170" s="373"/>
    </row>
    <row r="171" spans="1:12" ht="16.2">
      <c r="A171" s="374"/>
      <c r="C171" s="388"/>
      <c r="D171" s="306" t="s">
        <v>934</v>
      </c>
      <c r="E171" s="375" t="s">
        <v>1335</v>
      </c>
      <c r="I171" s="373"/>
      <c r="J171" s="373"/>
    </row>
    <row r="172" spans="1:12" ht="16.2">
      <c r="A172" s="374"/>
      <c r="C172" s="388"/>
      <c r="D172" s="306" t="s">
        <v>934</v>
      </c>
      <c r="E172" s="375" t="s">
        <v>1336</v>
      </c>
      <c r="I172" s="373"/>
      <c r="J172" s="373"/>
    </row>
    <row r="173" spans="1:12" ht="16.2">
      <c r="A173" s="374"/>
      <c r="C173" s="388"/>
      <c r="D173" s="306" t="s">
        <v>934</v>
      </c>
      <c r="E173" s="542" t="s">
        <v>27</v>
      </c>
      <c r="F173" s="543"/>
      <c r="G173" s="544"/>
      <c r="I173" s="373"/>
      <c r="J173" s="373"/>
    </row>
    <row r="174" spans="1:12" ht="16.2">
      <c r="A174" s="374"/>
      <c r="B174" s="390"/>
      <c r="C174" s="306" t="s">
        <v>934</v>
      </c>
      <c r="D174" s="373" t="s">
        <v>1346</v>
      </c>
      <c r="I174" s="373"/>
      <c r="J174" s="373"/>
      <c r="K174" s="373"/>
    </row>
    <row r="175" spans="1:12" ht="16.2">
      <c r="A175" s="374"/>
      <c r="C175" s="197"/>
      <c r="D175" s="373" t="s">
        <v>1190</v>
      </c>
      <c r="E175" s="197"/>
      <c r="I175" s="373"/>
      <c r="J175" s="373"/>
      <c r="K175" s="545"/>
      <c r="L175" s="546"/>
    </row>
    <row r="176" spans="1:12" ht="16.2">
      <c r="A176" s="374"/>
      <c r="G176" s="386"/>
      <c r="I176" s="373"/>
      <c r="J176" s="373"/>
    </row>
    <row r="177" spans="1:12" ht="16.2">
      <c r="A177" s="374"/>
      <c r="C177" s="377" t="s">
        <v>35</v>
      </c>
      <c r="D177" s="374"/>
      <c r="E177" s="374"/>
      <c r="F177" s="374"/>
      <c r="G177" s="374"/>
      <c r="H177" s="197"/>
      <c r="I177" s="373"/>
      <c r="J177" s="373"/>
      <c r="K177" s="373"/>
    </row>
    <row r="178" spans="1:12" ht="16.2">
      <c r="A178" s="374"/>
      <c r="C178" s="547" t="s">
        <v>40</v>
      </c>
      <c r="D178" s="548"/>
      <c r="E178" s="548"/>
      <c r="F178" s="548"/>
      <c r="G178" s="548"/>
      <c r="H178" s="548"/>
      <c r="I178" s="548"/>
      <c r="J178" s="548"/>
      <c r="K178" s="548"/>
      <c r="L178" s="549"/>
    </row>
    <row r="179" spans="1:12" ht="16.2">
      <c r="A179" s="374"/>
      <c r="C179" s="550"/>
      <c r="D179" s="551"/>
      <c r="E179" s="551"/>
      <c r="F179" s="551"/>
      <c r="G179" s="551"/>
      <c r="H179" s="551"/>
      <c r="I179" s="551"/>
      <c r="J179" s="551"/>
      <c r="K179" s="551"/>
      <c r="L179" s="552"/>
    </row>
    <row r="180" spans="1:12" ht="16.8" thickBot="1">
      <c r="A180" s="376"/>
      <c r="B180" s="374"/>
      <c r="C180" s="375"/>
      <c r="D180" s="375"/>
      <c r="E180" s="375"/>
      <c r="F180" s="375"/>
      <c r="G180" s="375"/>
      <c r="H180" s="375"/>
      <c r="I180" s="374"/>
      <c r="J180" s="373"/>
      <c r="K180" s="373"/>
      <c r="L180" s="197"/>
    </row>
    <row r="181" spans="1:12" ht="16.8" thickTop="1">
      <c r="A181" s="381"/>
      <c r="B181" s="384" t="s">
        <v>1371</v>
      </c>
      <c r="C181" s="383"/>
      <c r="D181" s="382"/>
      <c r="E181" s="382"/>
      <c r="F181" s="382"/>
      <c r="G181" s="382"/>
      <c r="H181" s="382"/>
      <c r="I181" s="382"/>
      <c r="J181" s="382"/>
      <c r="K181" s="382"/>
      <c r="L181" s="382"/>
    </row>
    <row r="182" spans="1:12" ht="16.2">
      <c r="A182" s="381"/>
      <c r="B182" s="307" t="s">
        <v>934</v>
      </c>
      <c r="C182" s="405" t="s">
        <v>1370</v>
      </c>
      <c r="I182" s="373"/>
      <c r="J182" s="373"/>
      <c r="K182" s="373"/>
    </row>
    <row r="183" spans="1:12" ht="16.2">
      <c r="A183" s="374"/>
      <c r="C183" s="306" t="s">
        <v>934</v>
      </c>
      <c r="D183" s="375" t="s">
        <v>1349</v>
      </c>
      <c r="I183" s="373"/>
      <c r="J183" s="373"/>
      <c r="K183" s="373"/>
    </row>
    <row r="184" spans="1:12" ht="16.2">
      <c r="A184" s="374"/>
      <c r="C184" s="388"/>
      <c r="D184" s="373" t="s">
        <v>1350</v>
      </c>
      <c r="I184" s="373"/>
      <c r="J184" s="373"/>
      <c r="K184" s="373"/>
    </row>
    <row r="185" spans="1:12" ht="16.2">
      <c r="A185" s="374"/>
      <c r="C185" s="388"/>
      <c r="D185" s="306" t="s">
        <v>934</v>
      </c>
      <c r="E185" s="377" t="s">
        <v>1334</v>
      </c>
      <c r="I185" s="373"/>
      <c r="J185" s="373"/>
      <c r="K185" s="373"/>
    </row>
    <row r="186" spans="1:12" ht="16.2">
      <c r="A186" s="374"/>
      <c r="C186" s="388"/>
      <c r="D186" s="306" t="s">
        <v>934</v>
      </c>
      <c r="E186" s="375" t="s">
        <v>1335</v>
      </c>
      <c r="F186" s="391"/>
      <c r="G186" s="391"/>
      <c r="I186" s="373"/>
      <c r="J186" s="373"/>
      <c r="K186" s="373"/>
    </row>
    <row r="187" spans="1:12" ht="16.2">
      <c r="A187" s="374"/>
      <c r="C187" s="388"/>
      <c r="D187" s="306" t="s">
        <v>934</v>
      </c>
      <c r="E187" s="375" t="s">
        <v>1336</v>
      </c>
      <c r="I187" s="373"/>
      <c r="J187" s="373"/>
      <c r="K187" s="373"/>
    </row>
    <row r="188" spans="1:12" ht="16.2">
      <c r="A188" s="374"/>
      <c r="C188" s="388"/>
      <c r="D188" s="306" t="s">
        <v>934</v>
      </c>
      <c r="E188" s="542" t="s">
        <v>27</v>
      </c>
      <c r="F188" s="543"/>
      <c r="G188" s="544"/>
      <c r="I188" s="373"/>
      <c r="J188" s="373"/>
      <c r="K188" s="373"/>
    </row>
    <row r="189" spans="1:12" ht="16.2">
      <c r="A189" s="374"/>
      <c r="C189" s="306" t="s">
        <v>934</v>
      </c>
      <c r="D189" s="375" t="s">
        <v>1351</v>
      </c>
      <c r="I189" s="373"/>
      <c r="J189" s="373"/>
    </row>
    <row r="190" spans="1:12" ht="16.2">
      <c r="A190" s="374"/>
      <c r="C190" s="388"/>
      <c r="D190" s="373" t="s">
        <v>1352</v>
      </c>
      <c r="I190" s="373"/>
      <c r="J190" s="373"/>
    </row>
    <row r="191" spans="1:12" ht="16.2">
      <c r="A191" s="374"/>
      <c r="C191" s="388"/>
      <c r="D191" s="306" t="s">
        <v>934</v>
      </c>
      <c r="E191" s="377" t="s">
        <v>1353</v>
      </c>
      <c r="I191" s="373"/>
      <c r="J191" s="373"/>
    </row>
    <row r="192" spans="1:12" ht="16.2">
      <c r="A192" s="374"/>
      <c r="C192" s="388"/>
      <c r="D192" s="306" t="s">
        <v>934</v>
      </c>
      <c r="E192" s="377" t="s">
        <v>1354</v>
      </c>
      <c r="I192" s="373"/>
      <c r="J192" s="373"/>
    </row>
    <row r="193" spans="1:10" ht="16.2">
      <c r="A193" s="374"/>
      <c r="C193" s="388"/>
      <c r="D193" s="306" t="s">
        <v>934</v>
      </c>
      <c r="E193" s="377" t="s">
        <v>1355</v>
      </c>
      <c r="I193" s="373"/>
      <c r="J193" s="373"/>
    </row>
    <row r="194" spans="1:10" ht="16.2">
      <c r="A194" s="374"/>
      <c r="C194" s="388"/>
      <c r="D194" s="306" t="s">
        <v>934</v>
      </c>
      <c r="E194" s="377" t="s">
        <v>1356</v>
      </c>
      <c r="I194" s="373"/>
      <c r="J194" s="373"/>
    </row>
    <row r="195" spans="1:10" ht="16.2">
      <c r="A195" s="374"/>
      <c r="C195" s="388"/>
      <c r="D195" s="306" t="s">
        <v>934</v>
      </c>
      <c r="E195" s="377" t="s">
        <v>1357</v>
      </c>
      <c r="I195" s="373"/>
      <c r="J195" s="373"/>
    </row>
    <row r="196" spans="1:10" ht="16.2">
      <c r="A196" s="374"/>
      <c r="C196" s="388"/>
      <c r="D196" s="306" t="s">
        <v>934</v>
      </c>
      <c r="E196" s="377" t="s">
        <v>1358</v>
      </c>
      <c r="I196" s="373"/>
      <c r="J196" s="373"/>
    </row>
    <row r="197" spans="1:10" ht="16.2">
      <c r="A197" s="374"/>
      <c r="C197" s="388"/>
      <c r="D197" s="306" t="s">
        <v>934</v>
      </c>
      <c r="E197" s="377" t="s">
        <v>1359</v>
      </c>
      <c r="I197" s="373"/>
      <c r="J197" s="373"/>
    </row>
    <row r="198" spans="1:10" ht="16.2">
      <c r="A198" s="374"/>
      <c r="C198" s="388"/>
      <c r="D198" s="306" t="s">
        <v>934</v>
      </c>
      <c r="E198" s="377" t="s">
        <v>1360</v>
      </c>
      <c r="I198" s="373"/>
      <c r="J198" s="373"/>
    </row>
    <row r="199" spans="1:10" ht="16.2">
      <c r="A199" s="374"/>
      <c r="C199" s="388"/>
      <c r="D199" s="306" t="s">
        <v>934</v>
      </c>
      <c r="E199" s="377" t="s">
        <v>1361</v>
      </c>
      <c r="I199" s="373"/>
      <c r="J199" s="373"/>
    </row>
    <row r="200" spans="1:10" ht="16.2">
      <c r="A200" s="374"/>
      <c r="C200" s="388"/>
      <c r="D200" s="306" t="s">
        <v>934</v>
      </c>
      <c r="E200" s="377" t="s">
        <v>1362</v>
      </c>
      <c r="I200" s="373"/>
      <c r="J200" s="373"/>
    </row>
    <row r="201" spans="1:10" ht="16.2">
      <c r="A201" s="374"/>
      <c r="C201" s="388"/>
      <c r="D201" s="306" t="s">
        <v>934</v>
      </c>
      <c r="E201" s="377" t="s">
        <v>1364</v>
      </c>
      <c r="I201" s="373"/>
      <c r="J201" s="373"/>
    </row>
    <row r="202" spans="1:10" ht="16.2">
      <c r="A202" s="374"/>
      <c r="C202" s="388"/>
      <c r="D202" s="306" t="s">
        <v>934</v>
      </c>
      <c r="E202" s="377" t="s">
        <v>1363</v>
      </c>
      <c r="I202" s="373"/>
      <c r="J202" s="373"/>
    </row>
    <row r="203" spans="1:10" ht="16.2">
      <c r="A203" s="374"/>
      <c r="C203" s="388"/>
      <c r="D203" s="306" t="s">
        <v>934</v>
      </c>
      <c r="E203" s="542" t="s">
        <v>27</v>
      </c>
      <c r="F203" s="543"/>
      <c r="G203" s="544"/>
      <c r="I203" s="373"/>
      <c r="J203" s="373"/>
    </row>
    <row r="204" spans="1:10" ht="16.2">
      <c r="A204" s="374"/>
      <c r="C204" s="306" t="s">
        <v>934</v>
      </c>
      <c r="D204" s="375" t="s">
        <v>1382</v>
      </c>
      <c r="I204" s="373"/>
      <c r="J204" s="373"/>
    </row>
    <row r="205" spans="1:10" ht="16.2">
      <c r="A205" s="374"/>
      <c r="C205" s="388"/>
      <c r="D205" s="373" t="s">
        <v>1366</v>
      </c>
      <c r="I205" s="373"/>
      <c r="J205" s="373"/>
    </row>
    <row r="206" spans="1:10" ht="16.2">
      <c r="A206" s="374"/>
      <c r="C206" s="388"/>
      <c r="D206" s="306" t="s">
        <v>934</v>
      </c>
      <c r="E206" s="542" t="s">
        <v>1383</v>
      </c>
      <c r="F206" s="543"/>
      <c r="G206" s="544"/>
      <c r="I206" s="373"/>
      <c r="J206" s="373"/>
    </row>
    <row r="207" spans="1:10" ht="16.2">
      <c r="A207" s="374"/>
      <c r="C207" s="388"/>
      <c r="D207" s="306" t="s">
        <v>934</v>
      </c>
      <c r="E207" s="542" t="s">
        <v>1384</v>
      </c>
      <c r="F207" s="543"/>
      <c r="G207" s="544"/>
      <c r="I207" s="373"/>
      <c r="J207" s="373"/>
    </row>
    <row r="208" spans="1:10" ht="16.2">
      <c r="A208" s="374"/>
      <c r="C208" s="388"/>
      <c r="D208" s="306" t="s">
        <v>934</v>
      </c>
      <c r="E208" s="542" t="s">
        <v>1385</v>
      </c>
      <c r="F208" s="543"/>
      <c r="G208" s="544"/>
      <c r="I208" s="373"/>
      <c r="J208" s="373"/>
    </row>
    <row r="209" spans="1:12" ht="16.2">
      <c r="A209" s="374"/>
      <c r="C209" s="388"/>
      <c r="D209" s="373" t="s">
        <v>1367</v>
      </c>
      <c r="I209" s="373"/>
      <c r="J209" s="373"/>
    </row>
    <row r="210" spans="1:12" ht="16.2">
      <c r="A210" s="374"/>
      <c r="C210" s="388"/>
      <c r="D210" s="306" t="s">
        <v>934</v>
      </c>
      <c r="E210" s="375" t="s">
        <v>1334</v>
      </c>
      <c r="I210" s="373"/>
      <c r="J210" s="373"/>
    </row>
    <row r="211" spans="1:12" ht="16.2">
      <c r="A211" s="374"/>
      <c r="C211" s="388"/>
      <c r="D211" s="306" t="s">
        <v>934</v>
      </c>
      <c r="E211" s="375" t="s">
        <v>1335</v>
      </c>
      <c r="I211" s="373"/>
      <c r="J211" s="373"/>
    </row>
    <row r="212" spans="1:12" ht="16.2">
      <c r="A212" s="374"/>
      <c r="C212" s="388"/>
      <c r="D212" s="306" t="s">
        <v>934</v>
      </c>
      <c r="E212" s="375" t="s">
        <v>1336</v>
      </c>
      <c r="I212" s="373"/>
      <c r="J212" s="373"/>
    </row>
    <row r="213" spans="1:12" ht="16.2">
      <c r="A213" s="374"/>
      <c r="C213" s="388"/>
      <c r="D213" s="306" t="s">
        <v>934</v>
      </c>
      <c r="E213" s="542" t="s">
        <v>27</v>
      </c>
      <c r="F213" s="543"/>
      <c r="G213" s="544"/>
      <c r="I213" s="373"/>
      <c r="J213" s="373"/>
    </row>
    <row r="214" spans="1:12" ht="16.2">
      <c r="A214" s="374"/>
      <c r="B214" s="390"/>
      <c r="C214" s="306" t="s">
        <v>934</v>
      </c>
      <c r="D214" s="373" t="s">
        <v>1346</v>
      </c>
      <c r="I214" s="373"/>
      <c r="J214" s="373"/>
      <c r="K214" s="373"/>
    </row>
    <row r="215" spans="1:12" ht="16.2">
      <c r="A215" s="374"/>
      <c r="C215" s="197"/>
      <c r="D215" s="373" t="s">
        <v>1190</v>
      </c>
      <c r="E215" s="197"/>
      <c r="I215" s="373"/>
      <c r="J215" s="373"/>
      <c r="K215" s="545"/>
      <c r="L215" s="546"/>
    </row>
    <row r="216" spans="1:12" ht="16.2">
      <c r="A216" s="374"/>
      <c r="G216" s="386"/>
      <c r="I216" s="373"/>
      <c r="J216" s="373"/>
    </row>
    <row r="217" spans="1:12" ht="16.2">
      <c r="A217" s="374"/>
      <c r="C217" s="377" t="s">
        <v>35</v>
      </c>
      <c r="D217" s="374"/>
      <c r="E217" s="374"/>
      <c r="F217" s="374"/>
      <c r="G217" s="374"/>
      <c r="H217" s="197"/>
      <c r="I217" s="373"/>
      <c r="J217" s="373"/>
      <c r="K217" s="373"/>
    </row>
    <row r="218" spans="1:12" ht="16.2">
      <c r="A218" s="374"/>
      <c r="C218" s="547" t="s">
        <v>40</v>
      </c>
      <c r="D218" s="548"/>
      <c r="E218" s="548"/>
      <c r="F218" s="548"/>
      <c r="G218" s="548"/>
      <c r="H218" s="548"/>
      <c r="I218" s="548"/>
      <c r="J218" s="548"/>
      <c r="K218" s="548"/>
      <c r="L218" s="549"/>
    </row>
    <row r="219" spans="1:12" ht="16.2">
      <c r="A219" s="374"/>
      <c r="C219" s="550"/>
      <c r="D219" s="551"/>
      <c r="E219" s="551"/>
      <c r="F219" s="551"/>
      <c r="G219" s="551"/>
      <c r="H219" s="551"/>
      <c r="I219" s="551"/>
      <c r="J219" s="551"/>
      <c r="K219" s="551"/>
      <c r="L219" s="552"/>
    </row>
    <row r="220" spans="1:12" ht="16.8" thickBot="1">
      <c r="A220" s="376"/>
      <c r="B220" s="374"/>
      <c r="C220" s="375"/>
      <c r="D220" s="375"/>
      <c r="E220" s="375"/>
      <c r="F220" s="375"/>
      <c r="G220" s="375"/>
      <c r="H220" s="375"/>
      <c r="I220" s="374"/>
      <c r="J220" s="373"/>
      <c r="K220" s="373"/>
      <c r="L220" s="197"/>
    </row>
    <row r="221" spans="1:12" ht="16.8" thickTop="1">
      <c r="A221" s="381"/>
      <c r="B221" s="384" t="s">
        <v>1372</v>
      </c>
      <c r="C221" s="383"/>
      <c r="D221" s="382"/>
      <c r="E221" s="382"/>
      <c r="F221" s="382"/>
      <c r="G221" s="382"/>
      <c r="H221" s="382"/>
      <c r="I221" s="382"/>
      <c r="J221" s="382"/>
      <c r="K221" s="382"/>
      <c r="L221" s="382"/>
    </row>
    <row r="222" spans="1:12" ht="16.2">
      <c r="A222" s="381"/>
      <c r="B222" s="307" t="s">
        <v>934</v>
      </c>
      <c r="C222" s="405" t="s">
        <v>1373</v>
      </c>
      <c r="I222" s="373"/>
      <c r="J222" s="373"/>
      <c r="K222" s="373"/>
    </row>
    <row r="223" spans="1:12" ht="16.2">
      <c r="A223" s="381"/>
      <c r="B223" s="380"/>
      <c r="C223" s="405" t="s">
        <v>1374</v>
      </c>
      <c r="I223" s="373"/>
      <c r="J223" s="373"/>
      <c r="K223" s="373"/>
    </row>
    <row r="224" spans="1:12" ht="16.2">
      <c r="A224" s="381"/>
      <c r="B224" s="380"/>
      <c r="C224" s="306" t="s">
        <v>934</v>
      </c>
      <c r="D224" s="375" t="s">
        <v>1391</v>
      </c>
      <c r="I224" s="373"/>
      <c r="J224" s="373"/>
      <c r="K224" s="373"/>
    </row>
    <row r="225" spans="1:12" ht="16.2">
      <c r="A225" s="374"/>
      <c r="D225" s="306" t="s">
        <v>934</v>
      </c>
      <c r="E225" s="375" t="str">
        <f>E126</f>
        <v>Transition risk factor 1</v>
      </c>
      <c r="I225" s="373"/>
      <c r="J225" s="373"/>
      <c r="K225" s="373"/>
    </row>
    <row r="226" spans="1:12" ht="16.2">
      <c r="A226" s="374"/>
      <c r="D226" s="388"/>
      <c r="E226" s="373" t="s">
        <v>1390</v>
      </c>
      <c r="I226" s="373"/>
      <c r="J226" s="373"/>
      <c r="K226" s="373"/>
      <c r="L226" s="197"/>
    </row>
    <row r="227" spans="1:12" ht="16.2">
      <c r="A227" s="374"/>
      <c r="B227" s="374"/>
      <c r="E227" s="555" t="s">
        <v>40</v>
      </c>
      <c r="F227" s="556"/>
      <c r="G227" s="556"/>
      <c r="H227" s="556"/>
      <c r="I227" s="556"/>
      <c r="J227" s="556"/>
      <c r="K227" s="556"/>
      <c r="L227" s="557"/>
    </row>
    <row r="228" spans="1:12" ht="16.2">
      <c r="E228" s="558"/>
      <c r="F228" s="559"/>
      <c r="G228" s="559"/>
      <c r="H228" s="559"/>
      <c r="I228" s="559"/>
      <c r="J228" s="559"/>
      <c r="K228" s="559"/>
      <c r="L228" s="560"/>
    </row>
    <row r="229" spans="1:12" ht="16.2">
      <c r="E229" s="373" t="s">
        <v>1386</v>
      </c>
      <c r="I229" s="373"/>
      <c r="J229" s="373"/>
      <c r="K229" s="373"/>
      <c r="L229" s="197"/>
    </row>
    <row r="230" spans="1:12" ht="16.2">
      <c r="E230" s="306" t="s">
        <v>934</v>
      </c>
      <c r="F230" s="375" t="s">
        <v>1387</v>
      </c>
      <c r="I230" s="373"/>
      <c r="J230" s="373"/>
      <c r="K230" s="373"/>
      <c r="L230" s="197"/>
    </row>
    <row r="231" spans="1:12" ht="16.2">
      <c r="E231" s="306" t="s">
        <v>934</v>
      </c>
      <c r="F231" s="375" t="s">
        <v>1388</v>
      </c>
      <c r="I231" s="373"/>
      <c r="J231" s="373"/>
      <c r="K231" s="373"/>
      <c r="L231" s="197"/>
    </row>
    <row r="232" spans="1:12" ht="16.2">
      <c r="E232" s="306" t="s">
        <v>934</v>
      </c>
      <c r="F232" s="375" t="s">
        <v>1389</v>
      </c>
      <c r="I232" s="373"/>
      <c r="J232" s="373"/>
      <c r="K232" s="373"/>
      <c r="L232" s="197"/>
    </row>
    <row r="233" spans="1:12" ht="16.2">
      <c r="A233" s="374"/>
      <c r="D233" s="306" t="s">
        <v>934</v>
      </c>
      <c r="E233" s="375" t="str">
        <f>E127</f>
        <v>Transition risk factor 2</v>
      </c>
      <c r="I233" s="373"/>
      <c r="J233" s="373"/>
      <c r="K233" s="373"/>
    </row>
    <row r="234" spans="1:12" ht="16.2">
      <c r="A234" s="374"/>
      <c r="D234" s="388"/>
      <c r="E234" s="373" t="s">
        <v>1390</v>
      </c>
      <c r="I234" s="373"/>
      <c r="J234" s="373"/>
      <c r="K234" s="373"/>
      <c r="L234" s="197"/>
    </row>
    <row r="235" spans="1:12" ht="16.2">
      <c r="A235" s="374"/>
      <c r="B235" s="374"/>
      <c r="E235" s="555" t="s">
        <v>40</v>
      </c>
      <c r="F235" s="556"/>
      <c r="G235" s="556"/>
      <c r="H235" s="556"/>
      <c r="I235" s="556"/>
      <c r="J235" s="556"/>
      <c r="K235" s="556"/>
      <c r="L235" s="557"/>
    </row>
    <row r="236" spans="1:12" ht="16.2">
      <c r="E236" s="558"/>
      <c r="F236" s="559"/>
      <c r="G236" s="559"/>
      <c r="H236" s="559"/>
      <c r="I236" s="559"/>
      <c r="J236" s="559"/>
      <c r="K236" s="559"/>
      <c r="L236" s="560"/>
    </row>
    <row r="237" spans="1:12" ht="16.2">
      <c r="E237" s="373" t="s">
        <v>1386</v>
      </c>
      <c r="I237" s="373"/>
      <c r="J237" s="373"/>
      <c r="K237" s="373"/>
      <c r="L237" s="197"/>
    </row>
    <row r="238" spans="1:12" ht="16.2">
      <c r="E238" s="306" t="s">
        <v>934</v>
      </c>
      <c r="F238" s="375" t="s">
        <v>1387</v>
      </c>
      <c r="I238" s="373"/>
      <c r="J238" s="373"/>
      <c r="K238" s="373"/>
      <c r="L238" s="197"/>
    </row>
    <row r="239" spans="1:12" ht="16.2">
      <c r="E239" s="306" t="s">
        <v>934</v>
      </c>
      <c r="F239" s="375" t="s">
        <v>1388</v>
      </c>
      <c r="I239" s="373"/>
      <c r="J239" s="373"/>
      <c r="K239" s="373"/>
      <c r="L239" s="197"/>
    </row>
    <row r="240" spans="1:12" ht="16.2">
      <c r="E240" s="306" t="s">
        <v>934</v>
      </c>
      <c r="F240" s="375" t="s">
        <v>1389</v>
      </c>
      <c r="I240" s="373"/>
      <c r="J240" s="373"/>
      <c r="K240" s="373"/>
      <c r="L240" s="197"/>
    </row>
    <row r="241" spans="1:12" ht="16.2">
      <c r="A241" s="374"/>
      <c r="D241" s="306" t="s">
        <v>934</v>
      </c>
      <c r="E241" s="375" t="str">
        <f>E128</f>
        <v>Transition risk factor 3</v>
      </c>
      <c r="I241" s="373"/>
      <c r="J241" s="373"/>
      <c r="K241" s="373"/>
    </row>
    <row r="242" spans="1:12" ht="16.2">
      <c r="A242" s="374"/>
      <c r="D242" s="388"/>
      <c r="E242" s="373" t="s">
        <v>1390</v>
      </c>
      <c r="I242" s="373"/>
      <c r="J242" s="373"/>
      <c r="K242" s="373"/>
      <c r="L242" s="197"/>
    </row>
    <row r="243" spans="1:12" ht="16.2">
      <c r="A243" s="374"/>
      <c r="B243" s="374"/>
      <c r="E243" s="555" t="s">
        <v>40</v>
      </c>
      <c r="F243" s="556"/>
      <c r="G243" s="556"/>
      <c r="H243" s="556"/>
      <c r="I243" s="556"/>
      <c r="J243" s="556"/>
      <c r="K243" s="556"/>
      <c r="L243" s="557"/>
    </row>
    <row r="244" spans="1:12" ht="16.2">
      <c r="E244" s="558"/>
      <c r="F244" s="559"/>
      <c r="G244" s="559"/>
      <c r="H244" s="559"/>
      <c r="I244" s="559"/>
      <c r="J244" s="559"/>
      <c r="K244" s="559"/>
      <c r="L244" s="560"/>
    </row>
    <row r="245" spans="1:12" ht="16.2">
      <c r="E245" s="373" t="s">
        <v>1386</v>
      </c>
      <c r="I245" s="373"/>
      <c r="J245" s="373"/>
      <c r="K245" s="373"/>
      <c r="L245" s="197"/>
    </row>
    <row r="246" spans="1:12" ht="16.2">
      <c r="E246" s="306" t="s">
        <v>934</v>
      </c>
      <c r="F246" s="375" t="s">
        <v>1387</v>
      </c>
      <c r="I246" s="373"/>
      <c r="J246" s="373"/>
      <c r="K246" s="373"/>
      <c r="L246" s="197"/>
    </row>
    <row r="247" spans="1:12" ht="16.2">
      <c r="E247" s="306" t="s">
        <v>934</v>
      </c>
      <c r="F247" s="375" t="s">
        <v>1388</v>
      </c>
      <c r="I247" s="373"/>
      <c r="J247" s="373"/>
      <c r="K247" s="373"/>
      <c r="L247" s="197"/>
    </row>
    <row r="248" spans="1:12" ht="16.2">
      <c r="E248" s="306" t="s">
        <v>934</v>
      </c>
      <c r="F248" s="375" t="s">
        <v>1389</v>
      </c>
      <c r="I248" s="373"/>
      <c r="J248" s="373"/>
      <c r="K248" s="373"/>
      <c r="L248" s="197"/>
    </row>
    <row r="249" spans="1:12" ht="16.2">
      <c r="A249" s="381"/>
      <c r="B249" s="380"/>
      <c r="C249" s="306" t="s">
        <v>934</v>
      </c>
      <c r="D249" s="375" t="s">
        <v>1311</v>
      </c>
      <c r="I249" s="373"/>
      <c r="J249" s="373"/>
      <c r="K249" s="373"/>
    </row>
    <row r="250" spans="1:12" ht="16.2">
      <c r="A250" s="374"/>
      <c r="D250" s="306" t="s">
        <v>934</v>
      </c>
      <c r="E250" s="375" t="str">
        <f>E166</f>
        <v>Physical risk factor 1</v>
      </c>
      <c r="I250" s="373"/>
      <c r="J250" s="373"/>
      <c r="K250" s="373"/>
    </row>
    <row r="251" spans="1:12" ht="16.2">
      <c r="A251" s="374"/>
      <c r="D251" s="388"/>
      <c r="E251" s="373" t="s">
        <v>1392</v>
      </c>
      <c r="I251" s="373"/>
      <c r="J251" s="373"/>
      <c r="K251" s="373"/>
      <c r="L251" s="197"/>
    </row>
    <row r="252" spans="1:12" ht="16.2">
      <c r="A252" s="374"/>
      <c r="B252" s="374"/>
      <c r="E252" s="555" t="s">
        <v>40</v>
      </c>
      <c r="F252" s="556"/>
      <c r="G252" s="556"/>
      <c r="H252" s="556"/>
      <c r="I252" s="556"/>
      <c r="J252" s="556"/>
      <c r="K252" s="556"/>
      <c r="L252" s="557"/>
    </row>
    <row r="253" spans="1:12" ht="16.2">
      <c r="E253" s="558"/>
      <c r="F253" s="559"/>
      <c r="G253" s="559"/>
      <c r="H253" s="559"/>
      <c r="I253" s="559"/>
      <c r="J253" s="559"/>
      <c r="K253" s="559"/>
      <c r="L253" s="560"/>
    </row>
    <row r="254" spans="1:12" ht="16.2">
      <c r="E254" s="373" t="s">
        <v>1386</v>
      </c>
      <c r="I254" s="373"/>
      <c r="J254" s="373"/>
      <c r="K254" s="373"/>
      <c r="L254" s="197"/>
    </row>
    <row r="255" spans="1:12" ht="16.2">
      <c r="E255" s="306" t="s">
        <v>934</v>
      </c>
      <c r="F255" s="375" t="s">
        <v>1387</v>
      </c>
      <c r="I255" s="373"/>
      <c r="J255" s="373"/>
      <c r="K255" s="373"/>
      <c r="L255" s="197"/>
    </row>
    <row r="256" spans="1:12" ht="16.2">
      <c r="E256" s="306" t="s">
        <v>934</v>
      </c>
      <c r="F256" s="375" t="s">
        <v>1388</v>
      </c>
      <c r="I256" s="373"/>
      <c r="J256" s="373"/>
      <c r="K256" s="373"/>
      <c r="L256" s="197"/>
    </row>
    <row r="257" spans="1:12" ht="16.2">
      <c r="E257" s="306" t="s">
        <v>934</v>
      </c>
      <c r="F257" s="375" t="s">
        <v>1389</v>
      </c>
      <c r="I257" s="373"/>
      <c r="J257" s="373"/>
      <c r="K257" s="373"/>
      <c r="L257" s="197"/>
    </row>
    <row r="258" spans="1:12" ht="16.2">
      <c r="A258" s="374"/>
      <c r="D258" s="306" t="s">
        <v>934</v>
      </c>
      <c r="E258" s="375" t="str">
        <f>E167</f>
        <v>Physical risk factor 2</v>
      </c>
      <c r="I258" s="373"/>
      <c r="J258" s="373"/>
      <c r="K258" s="373"/>
    </row>
    <row r="259" spans="1:12" ht="16.2">
      <c r="A259" s="374"/>
      <c r="D259" s="388"/>
      <c r="E259" s="373" t="s">
        <v>1392</v>
      </c>
      <c r="I259" s="373"/>
      <c r="J259" s="373"/>
      <c r="K259" s="373"/>
      <c r="L259" s="197"/>
    </row>
    <row r="260" spans="1:12" ht="16.2">
      <c r="A260" s="374"/>
      <c r="B260" s="374"/>
      <c r="E260" s="555" t="s">
        <v>40</v>
      </c>
      <c r="F260" s="556"/>
      <c r="G260" s="556"/>
      <c r="H260" s="556"/>
      <c r="I260" s="556"/>
      <c r="J260" s="556"/>
      <c r="K260" s="556"/>
      <c r="L260" s="557"/>
    </row>
    <row r="261" spans="1:12" ht="16.2">
      <c r="E261" s="558"/>
      <c r="F261" s="559"/>
      <c r="G261" s="559"/>
      <c r="H261" s="559"/>
      <c r="I261" s="559"/>
      <c r="J261" s="559"/>
      <c r="K261" s="559"/>
      <c r="L261" s="560"/>
    </row>
    <row r="262" spans="1:12" ht="16.2">
      <c r="E262" s="373" t="s">
        <v>1386</v>
      </c>
      <c r="I262" s="373"/>
      <c r="J262" s="373"/>
      <c r="K262" s="373"/>
      <c r="L262" s="197"/>
    </row>
    <row r="263" spans="1:12" ht="16.2">
      <c r="E263" s="306" t="s">
        <v>934</v>
      </c>
      <c r="F263" s="375" t="s">
        <v>1387</v>
      </c>
      <c r="I263" s="373"/>
      <c r="J263" s="373"/>
      <c r="K263" s="373"/>
      <c r="L263" s="197"/>
    </row>
    <row r="264" spans="1:12" ht="16.2">
      <c r="E264" s="306" t="s">
        <v>934</v>
      </c>
      <c r="F264" s="375" t="s">
        <v>1388</v>
      </c>
      <c r="I264" s="373"/>
      <c r="J264" s="373"/>
      <c r="K264" s="373"/>
      <c r="L264" s="197"/>
    </row>
    <row r="265" spans="1:12" ht="16.2">
      <c r="E265" s="306" t="s">
        <v>934</v>
      </c>
      <c r="F265" s="375" t="s">
        <v>1389</v>
      </c>
      <c r="I265" s="373"/>
      <c r="J265" s="373"/>
      <c r="K265" s="373"/>
      <c r="L265" s="197"/>
    </row>
    <row r="266" spans="1:12" ht="16.2">
      <c r="A266" s="374"/>
      <c r="D266" s="306" t="s">
        <v>934</v>
      </c>
      <c r="E266" s="375" t="str">
        <f>E168</f>
        <v>Physical risk factor 3</v>
      </c>
      <c r="I266" s="373"/>
      <c r="J266" s="373"/>
      <c r="K266" s="373"/>
    </row>
    <row r="267" spans="1:12" ht="16.2">
      <c r="A267" s="374"/>
      <c r="D267" s="388"/>
      <c r="E267" s="373" t="s">
        <v>1392</v>
      </c>
      <c r="I267" s="373"/>
      <c r="J267" s="373"/>
      <c r="K267" s="373"/>
      <c r="L267" s="197"/>
    </row>
    <row r="268" spans="1:12" ht="16.2">
      <c r="A268" s="374"/>
      <c r="B268" s="374"/>
      <c r="E268" s="555" t="s">
        <v>40</v>
      </c>
      <c r="F268" s="556"/>
      <c r="G268" s="556"/>
      <c r="H268" s="556"/>
      <c r="I268" s="556"/>
      <c r="J268" s="556"/>
      <c r="K268" s="556"/>
      <c r="L268" s="557"/>
    </row>
    <row r="269" spans="1:12" ht="16.2">
      <c r="E269" s="558"/>
      <c r="F269" s="559"/>
      <c r="G269" s="559"/>
      <c r="H269" s="559"/>
      <c r="I269" s="559"/>
      <c r="J269" s="559"/>
      <c r="K269" s="559"/>
      <c r="L269" s="560"/>
    </row>
    <row r="270" spans="1:12" ht="16.2">
      <c r="E270" s="373" t="s">
        <v>1386</v>
      </c>
      <c r="I270" s="373"/>
      <c r="J270" s="373"/>
      <c r="K270" s="373"/>
      <c r="L270" s="197"/>
    </row>
    <row r="271" spans="1:12" ht="16.2">
      <c r="E271" s="306" t="s">
        <v>934</v>
      </c>
      <c r="F271" s="375" t="s">
        <v>1387</v>
      </c>
      <c r="I271" s="373"/>
      <c r="J271" s="373"/>
      <c r="K271" s="373"/>
      <c r="L271" s="197"/>
    </row>
    <row r="272" spans="1:12" ht="16.2">
      <c r="E272" s="306" t="s">
        <v>934</v>
      </c>
      <c r="F272" s="375" t="s">
        <v>1388</v>
      </c>
      <c r="I272" s="373"/>
      <c r="J272" s="373"/>
      <c r="K272" s="373"/>
      <c r="L272" s="197"/>
    </row>
    <row r="273" spans="1:12" ht="16.2">
      <c r="E273" s="306" t="s">
        <v>934</v>
      </c>
      <c r="F273" s="375" t="s">
        <v>1389</v>
      </c>
      <c r="I273" s="373"/>
      <c r="J273" s="373"/>
      <c r="K273" s="373"/>
      <c r="L273" s="197"/>
    </row>
    <row r="274" spans="1:12" ht="16.2">
      <c r="A274" s="381"/>
      <c r="B274" s="380"/>
      <c r="C274" s="306" t="s">
        <v>934</v>
      </c>
      <c r="D274" s="375" t="s">
        <v>1310</v>
      </c>
      <c r="I274" s="373"/>
      <c r="J274" s="373"/>
      <c r="K274" s="373"/>
    </row>
    <row r="275" spans="1:12" ht="16.2">
      <c r="A275" s="374"/>
      <c r="D275" s="306" t="s">
        <v>934</v>
      </c>
      <c r="E275" s="375" t="str">
        <f>E206</f>
        <v>Social risk factor 1</v>
      </c>
      <c r="I275" s="373"/>
      <c r="J275" s="373"/>
      <c r="K275" s="373"/>
    </row>
    <row r="276" spans="1:12" ht="16.2">
      <c r="A276" s="374"/>
      <c r="D276" s="388"/>
      <c r="E276" s="373" t="s">
        <v>1393</v>
      </c>
      <c r="I276" s="373"/>
      <c r="J276" s="373"/>
      <c r="K276" s="373"/>
      <c r="L276" s="197"/>
    </row>
    <row r="277" spans="1:12" ht="16.2">
      <c r="A277" s="374"/>
      <c r="B277" s="374"/>
      <c r="E277" s="555" t="s">
        <v>40</v>
      </c>
      <c r="F277" s="556"/>
      <c r="G277" s="556"/>
      <c r="H277" s="556"/>
      <c r="I277" s="556"/>
      <c r="J277" s="556"/>
      <c r="K277" s="556"/>
      <c r="L277" s="557"/>
    </row>
    <row r="278" spans="1:12" ht="16.2">
      <c r="E278" s="558"/>
      <c r="F278" s="559"/>
      <c r="G278" s="559"/>
      <c r="H278" s="559"/>
      <c r="I278" s="559"/>
      <c r="J278" s="559"/>
      <c r="K278" s="559"/>
      <c r="L278" s="560"/>
    </row>
    <row r="279" spans="1:12" ht="16.2">
      <c r="E279" s="373" t="s">
        <v>1386</v>
      </c>
      <c r="I279" s="373"/>
      <c r="J279" s="373"/>
      <c r="K279" s="373"/>
      <c r="L279" s="197"/>
    </row>
    <row r="280" spans="1:12" ht="16.2">
      <c r="E280" s="306" t="s">
        <v>934</v>
      </c>
      <c r="F280" s="375" t="s">
        <v>1387</v>
      </c>
      <c r="I280" s="373"/>
      <c r="J280" s="373"/>
      <c r="K280" s="373"/>
      <c r="L280" s="197"/>
    </row>
    <row r="281" spans="1:12" ht="16.2">
      <c r="E281" s="306" t="s">
        <v>934</v>
      </c>
      <c r="F281" s="375" t="s">
        <v>1388</v>
      </c>
      <c r="I281" s="373"/>
      <c r="J281" s="373"/>
      <c r="K281" s="373"/>
      <c r="L281" s="197"/>
    </row>
    <row r="282" spans="1:12" ht="16.2">
      <c r="E282" s="306" t="s">
        <v>934</v>
      </c>
      <c r="F282" s="375" t="s">
        <v>1389</v>
      </c>
      <c r="I282" s="373"/>
      <c r="J282" s="373"/>
      <c r="K282" s="373"/>
      <c r="L282" s="197"/>
    </row>
    <row r="283" spans="1:12" ht="16.2">
      <c r="A283" s="374"/>
      <c r="D283" s="306" t="s">
        <v>934</v>
      </c>
      <c r="E283" s="375" t="str">
        <f>E207</f>
        <v>Social risk factor 2</v>
      </c>
      <c r="I283" s="373"/>
      <c r="J283" s="373"/>
      <c r="K283" s="373"/>
    </row>
    <row r="284" spans="1:12" ht="16.2">
      <c r="A284" s="374"/>
      <c r="D284" s="388"/>
      <c r="E284" s="373" t="s">
        <v>1393</v>
      </c>
      <c r="I284" s="373"/>
      <c r="J284" s="373"/>
      <c r="K284" s="373"/>
      <c r="L284" s="197"/>
    </row>
    <row r="285" spans="1:12" ht="16.2">
      <c r="A285" s="374"/>
      <c r="B285" s="374"/>
      <c r="E285" s="555" t="s">
        <v>40</v>
      </c>
      <c r="F285" s="556"/>
      <c r="G285" s="556"/>
      <c r="H285" s="556"/>
      <c r="I285" s="556"/>
      <c r="J285" s="556"/>
      <c r="K285" s="556"/>
      <c r="L285" s="557"/>
    </row>
    <row r="286" spans="1:12" ht="16.2">
      <c r="E286" s="558"/>
      <c r="F286" s="559"/>
      <c r="G286" s="559"/>
      <c r="H286" s="559"/>
      <c r="I286" s="559"/>
      <c r="J286" s="559"/>
      <c r="K286" s="559"/>
      <c r="L286" s="560"/>
    </row>
    <row r="287" spans="1:12" ht="16.2">
      <c r="E287" s="373" t="s">
        <v>1386</v>
      </c>
      <c r="I287" s="373"/>
      <c r="J287" s="373"/>
      <c r="K287" s="373"/>
      <c r="L287" s="197"/>
    </row>
    <row r="288" spans="1:12" ht="16.2">
      <c r="E288" s="306" t="s">
        <v>934</v>
      </c>
      <c r="F288" s="375" t="s">
        <v>1387</v>
      </c>
      <c r="I288" s="373"/>
      <c r="J288" s="373"/>
      <c r="K288" s="373"/>
      <c r="L288" s="197"/>
    </row>
    <row r="289" spans="1:12" ht="16.2">
      <c r="E289" s="306" t="s">
        <v>934</v>
      </c>
      <c r="F289" s="375" t="s">
        <v>1388</v>
      </c>
      <c r="I289" s="373"/>
      <c r="J289" s="373"/>
      <c r="K289" s="373"/>
      <c r="L289" s="197"/>
    </row>
    <row r="290" spans="1:12" ht="16.2">
      <c r="E290" s="306" t="s">
        <v>934</v>
      </c>
      <c r="F290" s="375" t="s">
        <v>1389</v>
      </c>
      <c r="I290" s="373"/>
      <c r="J290" s="373"/>
      <c r="K290" s="373"/>
      <c r="L290" s="197"/>
    </row>
    <row r="291" spans="1:12" ht="16.2">
      <c r="A291" s="374"/>
      <c r="D291" s="306" t="s">
        <v>934</v>
      </c>
      <c r="E291" s="375" t="str">
        <f>E208</f>
        <v>Social risk factor 3</v>
      </c>
      <c r="I291" s="373"/>
      <c r="J291" s="373"/>
      <c r="K291" s="373"/>
    </row>
    <row r="292" spans="1:12" ht="16.2">
      <c r="A292" s="374"/>
      <c r="D292" s="388"/>
      <c r="E292" s="373" t="s">
        <v>1393</v>
      </c>
      <c r="I292" s="373"/>
      <c r="J292" s="373"/>
      <c r="K292" s="373"/>
      <c r="L292" s="197"/>
    </row>
    <row r="293" spans="1:12" ht="16.2">
      <c r="A293" s="374"/>
      <c r="B293" s="374"/>
      <c r="E293" s="555" t="s">
        <v>40</v>
      </c>
      <c r="F293" s="556"/>
      <c r="G293" s="556"/>
      <c r="H293" s="556"/>
      <c r="I293" s="556"/>
      <c r="J293" s="556"/>
      <c r="K293" s="556"/>
      <c r="L293" s="557"/>
    </row>
    <row r="294" spans="1:12" ht="16.2">
      <c r="E294" s="558"/>
      <c r="F294" s="559"/>
      <c r="G294" s="559"/>
      <c r="H294" s="559"/>
      <c r="I294" s="559"/>
      <c r="J294" s="559"/>
      <c r="K294" s="559"/>
      <c r="L294" s="560"/>
    </row>
    <row r="295" spans="1:12" ht="16.2">
      <c r="E295" s="373" t="s">
        <v>1386</v>
      </c>
      <c r="I295" s="373"/>
      <c r="J295" s="373"/>
      <c r="K295" s="373"/>
      <c r="L295" s="197"/>
    </row>
    <row r="296" spans="1:12" ht="16.2">
      <c r="E296" s="306" t="s">
        <v>934</v>
      </c>
      <c r="F296" s="375" t="s">
        <v>1387</v>
      </c>
      <c r="I296" s="373"/>
      <c r="J296" s="373"/>
      <c r="K296" s="373"/>
      <c r="L296" s="197"/>
    </row>
    <row r="297" spans="1:12" ht="16.2">
      <c r="E297" s="306" t="s">
        <v>934</v>
      </c>
      <c r="F297" s="375" t="s">
        <v>1388</v>
      </c>
      <c r="I297" s="373"/>
      <c r="J297" s="373"/>
      <c r="K297" s="373"/>
      <c r="L297" s="197"/>
    </row>
    <row r="298" spans="1:12" ht="16.2">
      <c r="E298" s="306" t="s">
        <v>934</v>
      </c>
      <c r="F298" s="375" t="s">
        <v>1389</v>
      </c>
      <c r="I298" s="373"/>
      <c r="J298" s="373"/>
      <c r="K298" s="373"/>
      <c r="L298" s="197"/>
    </row>
    <row r="299" spans="1:12" ht="16.2">
      <c r="A299" s="374"/>
      <c r="B299" s="390"/>
      <c r="C299" s="306" t="s">
        <v>934</v>
      </c>
      <c r="D299" s="373" t="s">
        <v>1346</v>
      </c>
      <c r="I299" s="373"/>
      <c r="J299" s="373"/>
      <c r="K299" s="373"/>
    </row>
    <row r="300" spans="1:12" ht="16.2">
      <c r="A300" s="374"/>
      <c r="C300" s="197"/>
      <c r="D300" s="373" t="s">
        <v>1190</v>
      </c>
      <c r="E300" s="197"/>
      <c r="I300" s="373"/>
      <c r="J300" s="373"/>
      <c r="K300" s="545"/>
      <c r="L300" s="546"/>
    </row>
    <row r="301" spans="1:12" ht="16.2">
      <c r="A301" s="374"/>
      <c r="G301" s="386"/>
      <c r="I301" s="373"/>
      <c r="J301" s="373"/>
    </row>
    <row r="302" spans="1:12" ht="16.2">
      <c r="A302" s="374"/>
      <c r="C302" s="377" t="s">
        <v>35</v>
      </c>
      <c r="D302" s="374"/>
      <c r="E302" s="374"/>
      <c r="F302" s="374"/>
      <c r="G302" s="374"/>
      <c r="H302" s="197"/>
      <c r="I302" s="373"/>
      <c r="J302" s="373"/>
      <c r="K302" s="373"/>
    </row>
    <row r="303" spans="1:12" ht="16.2">
      <c r="A303" s="374"/>
      <c r="C303" s="547" t="s">
        <v>40</v>
      </c>
      <c r="D303" s="548"/>
      <c r="E303" s="548"/>
      <c r="F303" s="548"/>
      <c r="G303" s="548"/>
      <c r="H303" s="548"/>
      <c r="I303" s="548"/>
      <c r="J303" s="548"/>
      <c r="K303" s="548"/>
      <c r="L303" s="549"/>
    </row>
    <row r="304" spans="1:12" ht="16.2">
      <c r="A304" s="374"/>
      <c r="C304" s="550"/>
      <c r="D304" s="551"/>
      <c r="E304" s="551"/>
      <c r="F304" s="551"/>
      <c r="G304" s="551"/>
      <c r="H304" s="551"/>
      <c r="I304" s="551"/>
      <c r="J304" s="551"/>
      <c r="K304" s="551"/>
      <c r="L304" s="552"/>
    </row>
    <row r="305" spans="1:13" s="373" customFormat="1" ht="15" customHeight="1" thickBot="1">
      <c r="I305" s="197"/>
      <c r="J305" s="197"/>
      <c r="K305" s="197"/>
      <c r="M305" s="197"/>
    </row>
    <row r="306" spans="1:13" ht="16.8" thickTop="1">
      <c r="A306" s="381"/>
      <c r="B306" s="384" t="s">
        <v>1394</v>
      </c>
      <c r="C306" s="383"/>
      <c r="D306" s="382"/>
      <c r="E306" s="382"/>
      <c r="F306" s="382"/>
      <c r="G306" s="382"/>
      <c r="H306" s="382"/>
      <c r="I306" s="382"/>
      <c r="J306" s="382"/>
      <c r="K306" s="382"/>
      <c r="L306" s="382"/>
    </row>
    <row r="307" spans="1:13" ht="16.2">
      <c r="A307" s="381"/>
      <c r="B307" s="307" t="s">
        <v>934</v>
      </c>
      <c r="C307" s="405" t="s">
        <v>1395</v>
      </c>
      <c r="I307" s="373"/>
      <c r="J307" s="373"/>
      <c r="K307" s="373"/>
    </row>
    <row r="308" spans="1:13" ht="16.2">
      <c r="A308" s="381"/>
      <c r="B308" s="380"/>
      <c r="C308" s="405" t="s">
        <v>1396</v>
      </c>
      <c r="I308" s="373"/>
      <c r="J308" s="373"/>
      <c r="K308" s="373"/>
    </row>
    <row r="309" spans="1:13" ht="16.2">
      <c r="A309" s="381"/>
      <c r="B309" s="380"/>
      <c r="C309" s="306" t="s">
        <v>934</v>
      </c>
      <c r="D309" s="375" t="s">
        <v>1397</v>
      </c>
      <c r="I309" s="373"/>
      <c r="J309" s="373"/>
      <c r="K309" s="373"/>
    </row>
    <row r="310" spans="1:13" s="373" customFormat="1" ht="15" customHeight="1">
      <c r="D310" s="306" t="s">
        <v>934</v>
      </c>
      <c r="E310" s="375" t="s">
        <v>1398</v>
      </c>
      <c r="I310" s="553"/>
      <c r="J310" s="554"/>
      <c r="K310" s="197"/>
      <c r="M310" s="197"/>
    </row>
    <row r="311" spans="1:13" s="373" customFormat="1" ht="15" customHeight="1">
      <c r="D311" s="306" t="s">
        <v>934</v>
      </c>
      <c r="E311" s="375" t="s">
        <v>1399</v>
      </c>
      <c r="I311" s="553"/>
      <c r="J311" s="554"/>
      <c r="K311" s="197"/>
      <c r="M311" s="197"/>
    </row>
    <row r="312" spans="1:13" s="373" customFormat="1" ht="15" customHeight="1">
      <c r="D312" s="306" t="s">
        <v>934</v>
      </c>
      <c r="E312" s="375" t="s">
        <v>1400</v>
      </c>
      <c r="I312" s="553"/>
      <c r="J312" s="554"/>
      <c r="K312" s="197"/>
      <c r="M312" s="197"/>
    </row>
    <row r="313" spans="1:13" s="373" customFormat="1" ht="15" customHeight="1">
      <c r="C313" s="306" t="s">
        <v>934</v>
      </c>
      <c r="D313" s="375" t="s">
        <v>1401</v>
      </c>
      <c r="K313" s="197"/>
      <c r="M313" s="197"/>
    </row>
    <row r="314" spans="1:13" s="373" customFormat="1" ht="15" customHeight="1">
      <c r="D314" s="306" t="s">
        <v>934</v>
      </c>
      <c r="E314" s="375" t="s">
        <v>1398</v>
      </c>
      <c r="I314" s="553"/>
      <c r="J314" s="554"/>
      <c r="K314" s="197"/>
      <c r="M314" s="197"/>
    </row>
    <row r="315" spans="1:13" s="373" customFormat="1" ht="15" customHeight="1">
      <c r="D315" s="306" t="s">
        <v>934</v>
      </c>
      <c r="E315" s="375" t="s">
        <v>1399</v>
      </c>
      <c r="I315" s="553"/>
      <c r="J315" s="554"/>
      <c r="K315" s="197"/>
      <c r="M315" s="197"/>
    </row>
    <row r="316" spans="1:13" s="373" customFormat="1" ht="15" customHeight="1">
      <c r="D316" s="306" t="s">
        <v>934</v>
      </c>
      <c r="E316" s="375" t="s">
        <v>1400</v>
      </c>
      <c r="I316" s="553"/>
      <c r="J316" s="554"/>
      <c r="K316" s="197"/>
      <c r="M316" s="197"/>
    </row>
    <row r="317" spans="1:13" s="373" customFormat="1" ht="15" customHeight="1">
      <c r="C317" s="306" t="s">
        <v>934</v>
      </c>
      <c r="D317" s="375" t="s">
        <v>1402</v>
      </c>
      <c r="K317" s="197"/>
      <c r="M317" s="197"/>
    </row>
    <row r="318" spans="1:13" s="373" customFormat="1" ht="15" customHeight="1">
      <c r="D318" s="306" t="s">
        <v>934</v>
      </c>
      <c r="E318" s="375" t="s">
        <v>1398</v>
      </c>
      <c r="I318" s="553"/>
      <c r="J318" s="554"/>
      <c r="K318" s="197"/>
      <c r="M318" s="197"/>
    </row>
    <row r="319" spans="1:13" s="373" customFormat="1" ht="15" customHeight="1">
      <c r="D319" s="306" t="s">
        <v>934</v>
      </c>
      <c r="E319" s="375" t="s">
        <v>1399</v>
      </c>
      <c r="I319" s="553"/>
      <c r="J319" s="554"/>
      <c r="K319" s="197"/>
      <c r="M319" s="197"/>
    </row>
    <row r="320" spans="1:13" s="373" customFormat="1" ht="15" customHeight="1">
      <c r="D320" s="306" t="s">
        <v>934</v>
      </c>
      <c r="E320" s="375" t="s">
        <v>1400</v>
      </c>
      <c r="I320" s="553"/>
      <c r="J320" s="554"/>
      <c r="K320" s="197"/>
      <c r="M320" s="197"/>
    </row>
    <row r="321" spans="1:12" ht="16.2">
      <c r="A321" s="374"/>
      <c r="B321" s="390"/>
      <c r="C321" s="306" t="s">
        <v>934</v>
      </c>
      <c r="D321" s="373" t="s">
        <v>1346</v>
      </c>
      <c r="I321" s="373"/>
      <c r="J321" s="373"/>
      <c r="K321" s="373"/>
    </row>
    <row r="322" spans="1:12" ht="16.2">
      <c r="A322" s="374"/>
      <c r="C322" s="197"/>
      <c r="D322" s="373" t="s">
        <v>1190</v>
      </c>
      <c r="E322" s="197"/>
      <c r="I322" s="373"/>
      <c r="J322" s="373"/>
      <c r="K322" s="545"/>
      <c r="L322" s="546"/>
    </row>
    <row r="323" spans="1:12" ht="16.2">
      <c r="A323" s="374"/>
      <c r="G323" s="386"/>
      <c r="I323" s="373"/>
      <c r="J323" s="373"/>
    </row>
    <row r="324" spans="1:12" ht="16.2">
      <c r="A324" s="374"/>
      <c r="C324" s="377" t="s">
        <v>35</v>
      </c>
      <c r="D324" s="374"/>
      <c r="E324" s="374"/>
      <c r="F324" s="374"/>
      <c r="G324" s="374"/>
      <c r="H324" s="197"/>
      <c r="I324" s="373"/>
      <c r="J324" s="373"/>
      <c r="K324" s="373"/>
    </row>
    <row r="325" spans="1:12" ht="16.2">
      <c r="A325" s="374"/>
      <c r="C325" s="547" t="s">
        <v>40</v>
      </c>
      <c r="D325" s="548"/>
      <c r="E325" s="548"/>
      <c r="F325" s="548"/>
      <c r="G325" s="548"/>
      <c r="H325" s="548"/>
      <c r="I325" s="548"/>
      <c r="J325" s="548"/>
      <c r="K325" s="548"/>
      <c r="L325" s="549"/>
    </row>
    <row r="326" spans="1:12" ht="16.2">
      <c r="A326" s="374"/>
      <c r="C326" s="550"/>
      <c r="D326" s="551"/>
      <c r="E326" s="551"/>
      <c r="F326" s="551"/>
      <c r="G326" s="551"/>
      <c r="H326" s="551"/>
      <c r="I326" s="551"/>
      <c r="J326" s="551"/>
      <c r="K326" s="551"/>
      <c r="L326" s="552"/>
    </row>
    <row r="327" spans="1:12" ht="16.8" thickBot="1">
      <c r="A327" s="374"/>
      <c r="C327" s="407"/>
      <c r="D327" s="407"/>
      <c r="E327" s="407"/>
      <c r="F327" s="407"/>
      <c r="G327" s="407"/>
      <c r="H327" s="407"/>
      <c r="I327" s="407"/>
      <c r="J327" s="407"/>
      <c r="K327" s="407"/>
      <c r="L327" s="407"/>
    </row>
    <row r="328" spans="1:12" ht="16.8" thickTop="1">
      <c r="A328" s="381"/>
      <c r="B328" s="384" t="s">
        <v>1403</v>
      </c>
      <c r="C328" s="383"/>
      <c r="D328" s="382"/>
      <c r="E328" s="382"/>
      <c r="F328" s="382"/>
      <c r="G328" s="382"/>
      <c r="H328" s="382"/>
      <c r="I328" s="382"/>
      <c r="J328" s="382"/>
      <c r="K328" s="382"/>
      <c r="L328" s="382"/>
    </row>
    <row r="329" spans="1:12" ht="16.2">
      <c r="A329" s="381"/>
      <c r="B329" s="307" t="s">
        <v>934</v>
      </c>
      <c r="C329" s="405" t="s">
        <v>1404</v>
      </c>
      <c r="I329" s="373"/>
      <c r="J329" s="373"/>
      <c r="K329" s="373"/>
    </row>
    <row r="330" spans="1:12" ht="16.2">
      <c r="A330" s="381"/>
      <c r="B330" s="380"/>
      <c r="C330" s="405" t="s">
        <v>1405</v>
      </c>
      <c r="I330" s="373"/>
      <c r="J330" s="373"/>
      <c r="K330" s="373"/>
    </row>
    <row r="331" spans="1:12" ht="16.2">
      <c r="A331" s="381"/>
      <c r="B331" s="380"/>
      <c r="C331" s="306" t="s">
        <v>934</v>
      </c>
      <c r="D331" s="375" t="s">
        <v>1406</v>
      </c>
      <c r="I331" s="373"/>
      <c r="J331" s="373"/>
      <c r="K331" s="373"/>
    </row>
    <row r="332" spans="1:12" ht="16.2">
      <c r="A332" s="374"/>
      <c r="C332" s="407"/>
      <c r="D332" s="545"/>
      <c r="E332" s="546"/>
      <c r="F332" s="375" t="s">
        <v>1408</v>
      </c>
      <c r="G332" s="407"/>
      <c r="H332" s="407"/>
      <c r="I332" s="407"/>
      <c r="J332" s="407"/>
      <c r="K332" s="407"/>
      <c r="L332" s="407"/>
    </row>
    <row r="333" spans="1:12" ht="16.2">
      <c r="A333" s="374"/>
      <c r="C333" s="407"/>
      <c r="D333" s="545"/>
      <c r="E333" s="546"/>
      <c r="F333" s="375" t="s">
        <v>1407</v>
      </c>
      <c r="G333" s="407"/>
      <c r="H333" s="407"/>
      <c r="I333" s="407"/>
      <c r="J333" s="407"/>
      <c r="K333" s="407"/>
      <c r="L333" s="407"/>
    </row>
    <row r="334" spans="1:12" ht="16.2">
      <c r="A334" s="374"/>
      <c r="C334" s="407"/>
      <c r="D334" s="405" t="s">
        <v>1409</v>
      </c>
      <c r="E334" s="407"/>
      <c r="F334" s="407"/>
      <c r="G334" s="407"/>
      <c r="H334" s="407"/>
      <c r="I334" s="407"/>
      <c r="J334" s="407"/>
      <c r="K334" s="407"/>
      <c r="L334" s="407"/>
    </row>
    <row r="335" spans="1:12" ht="16.2">
      <c r="A335" s="374"/>
      <c r="C335" s="407"/>
      <c r="D335" s="306" t="s">
        <v>934</v>
      </c>
      <c r="E335" s="375" t="s">
        <v>1334</v>
      </c>
      <c r="F335" s="375"/>
      <c r="H335" s="407"/>
      <c r="I335" s="407"/>
      <c r="J335" s="407"/>
      <c r="K335" s="407"/>
      <c r="L335" s="407"/>
    </row>
    <row r="336" spans="1:12" ht="16.2">
      <c r="A336" s="374"/>
      <c r="C336" s="407"/>
      <c r="D336" s="306" t="s">
        <v>934</v>
      </c>
      <c r="E336" s="375" t="s">
        <v>1335</v>
      </c>
      <c r="F336" s="375"/>
      <c r="H336" s="407"/>
      <c r="I336" s="407"/>
      <c r="J336" s="407"/>
      <c r="K336" s="407"/>
      <c r="L336" s="407"/>
    </row>
    <row r="337" spans="1:13" ht="16.2">
      <c r="A337" s="374"/>
      <c r="C337" s="407"/>
      <c r="D337" s="306" t="s">
        <v>934</v>
      </c>
      <c r="E337" s="375" t="s">
        <v>1336</v>
      </c>
      <c r="F337" s="375"/>
      <c r="H337" s="407"/>
      <c r="I337" s="407"/>
      <c r="J337" s="407"/>
      <c r="K337" s="407"/>
      <c r="L337" s="407"/>
    </row>
    <row r="338" spans="1:13" ht="16.2">
      <c r="A338" s="374"/>
      <c r="C338" s="407"/>
      <c r="D338" s="306" t="s">
        <v>934</v>
      </c>
      <c r="E338" s="542" t="s">
        <v>27</v>
      </c>
      <c r="F338" s="543"/>
      <c r="G338" s="544"/>
      <c r="H338" s="407"/>
      <c r="I338" s="407"/>
      <c r="J338" s="407"/>
      <c r="K338" s="407"/>
      <c r="L338" s="407"/>
    </row>
    <row r="339" spans="1:13" ht="16.2">
      <c r="A339" s="374"/>
      <c r="C339" s="306" t="s">
        <v>934</v>
      </c>
      <c r="D339" s="375" t="s">
        <v>1410</v>
      </c>
      <c r="H339" s="407"/>
      <c r="I339" s="407"/>
      <c r="J339" s="407"/>
      <c r="K339" s="407"/>
      <c r="L339" s="407"/>
    </row>
    <row r="340" spans="1:13" ht="16.2">
      <c r="A340" s="374"/>
      <c r="C340" s="407"/>
      <c r="D340" s="545"/>
      <c r="E340" s="546"/>
      <c r="F340" s="375" t="s">
        <v>1408</v>
      </c>
      <c r="G340" s="407"/>
      <c r="H340" s="407"/>
      <c r="I340" s="407"/>
      <c r="J340" s="407"/>
      <c r="K340" s="407"/>
      <c r="L340" s="407"/>
    </row>
    <row r="341" spans="1:13" ht="16.2">
      <c r="A341" s="374"/>
      <c r="C341" s="407"/>
      <c r="D341" s="545"/>
      <c r="E341" s="546"/>
      <c r="F341" s="375" t="s">
        <v>1407</v>
      </c>
      <c r="G341" s="407"/>
      <c r="H341" s="407"/>
      <c r="I341" s="407"/>
      <c r="J341" s="407"/>
      <c r="K341" s="407"/>
      <c r="L341" s="407"/>
    </row>
    <row r="342" spans="1:13" ht="16.2">
      <c r="A342" s="374"/>
      <c r="C342" s="407"/>
      <c r="D342" s="405" t="s">
        <v>1411</v>
      </c>
      <c r="E342" s="407"/>
      <c r="F342" s="407"/>
      <c r="G342" s="407"/>
      <c r="H342" s="407"/>
      <c r="I342" s="407"/>
      <c r="J342" s="407"/>
      <c r="K342" s="407"/>
      <c r="L342" s="407"/>
    </row>
    <row r="343" spans="1:13" ht="16.2">
      <c r="A343" s="374"/>
      <c r="C343" s="407"/>
      <c r="D343" s="306" t="s">
        <v>934</v>
      </c>
      <c r="E343" s="375" t="s">
        <v>1334</v>
      </c>
      <c r="F343" s="375"/>
      <c r="H343" s="407"/>
      <c r="I343" s="407"/>
      <c r="J343" s="407"/>
      <c r="K343" s="407"/>
      <c r="L343" s="407"/>
    </row>
    <row r="344" spans="1:13" ht="16.2">
      <c r="A344" s="374"/>
      <c r="C344" s="407"/>
      <c r="D344" s="306" t="s">
        <v>934</v>
      </c>
      <c r="E344" s="375" t="s">
        <v>1335</v>
      </c>
      <c r="F344" s="375"/>
      <c r="H344" s="407"/>
      <c r="I344" s="407"/>
      <c r="J344" s="407"/>
      <c r="K344" s="407"/>
      <c r="L344" s="407"/>
    </row>
    <row r="345" spans="1:13" ht="16.2">
      <c r="A345" s="374"/>
      <c r="C345" s="407"/>
      <c r="D345" s="306" t="s">
        <v>934</v>
      </c>
      <c r="E345" s="375" t="s">
        <v>1336</v>
      </c>
      <c r="F345" s="375"/>
      <c r="H345" s="407"/>
      <c r="I345" s="407"/>
      <c r="J345" s="407"/>
      <c r="K345" s="407"/>
      <c r="L345" s="407"/>
    </row>
    <row r="346" spans="1:13" s="373" customFormat="1" ht="15" customHeight="1">
      <c r="C346" s="407"/>
      <c r="D346" s="306" t="s">
        <v>934</v>
      </c>
      <c r="E346" s="542" t="s">
        <v>27</v>
      </c>
      <c r="F346" s="543"/>
      <c r="G346" s="544"/>
      <c r="I346" s="197"/>
      <c r="J346" s="197"/>
      <c r="K346" s="197"/>
      <c r="M346" s="197"/>
    </row>
    <row r="347" spans="1:13" s="373" customFormat="1" ht="15" customHeight="1">
      <c r="C347" s="306" t="s">
        <v>934</v>
      </c>
      <c r="D347" s="375" t="s">
        <v>1412</v>
      </c>
      <c r="I347" s="197"/>
      <c r="J347" s="197"/>
      <c r="K347" s="197"/>
      <c r="M347" s="197"/>
    </row>
    <row r="348" spans="1:13" s="373" customFormat="1" ht="15" customHeight="1">
      <c r="C348" s="407"/>
      <c r="D348" s="545"/>
      <c r="E348" s="546"/>
      <c r="F348" s="375" t="s">
        <v>1408</v>
      </c>
      <c r="G348" s="407"/>
      <c r="I348" s="197"/>
      <c r="J348" s="197"/>
      <c r="K348" s="197"/>
      <c r="M348" s="197"/>
    </row>
    <row r="349" spans="1:13" s="373" customFormat="1" ht="15" customHeight="1">
      <c r="C349" s="407"/>
      <c r="D349" s="545"/>
      <c r="E349" s="546"/>
      <c r="F349" s="375" t="s">
        <v>1407</v>
      </c>
      <c r="G349" s="407"/>
      <c r="I349" s="197"/>
      <c r="J349" s="197"/>
      <c r="K349" s="197"/>
      <c r="M349" s="197"/>
    </row>
    <row r="350" spans="1:13" s="373" customFormat="1" ht="15" customHeight="1">
      <c r="C350" s="407"/>
      <c r="D350" s="405" t="s">
        <v>1413</v>
      </c>
      <c r="E350" s="407"/>
      <c r="F350" s="407"/>
      <c r="G350" s="407"/>
      <c r="I350" s="197"/>
      <c r="J350" s="197"/>
      <c r="K350" s="197"/>
      <c r="M350" s="197"/>
    </row>
    <row r="351" spans="1:13" s="373" customFormat="1" ht="15" customHeight="1">
      <c r="C351" s="407"/>
      <c r="D351" s="306" t="s">
        <v>934</v>
      </c>
      <c r="E351" s="375" t="s">
        <v>1334</v>
      </c>
      <c r="F351" s="375"/>
      <c r="I351" s="197"/>
      <c r="J351" s="197"/>
      <c r="K351" s="197"/>
      <c r="M351" s="197"/>
    </row>
    <row r="352" spans="1:13" s="373" customFormat="1" ht="15" customHeight="1">
      <c r="C352" s="407"/>
      <c r="D352" s="306" t="s">
        <v>934</v>
      </c>
      <c r="E352" s="375" t="s">
        <v>1335</v>
      </c>
      <c r="F352" s="375"/>
      <c r="I352" s="197"/>
      <c r="J352" s="197"/>
      <c r="K352" s="197"/>
      <c r="M352" s="197"/>
    </row>
    <row r="353" spans="1:13" s="373" customFormat="1" ht="15" customHeight="1">
      <c r="C353" s="407"/>
      <c r="D353" s="306" t="s">
        <v>934</v>
      </c>
      <c r="E353" s="375" t="s">
        <v>1336</v>
      </c>
      <c r="F353" s="375"/>
      <c r="I353" s="197"/>
      <c r="J353" s="197"/>
      <c r="K353" s="197"/>
      <c r="M353" s="197"/>
    </row>
    <row r="354" spans="1:13" s="373" customFormat="1" ht="15" customHeight="1">
      <c r="C354" s="407"/>
      <c r="D354" s="306" t="s">
        <v>934</v>
      </c>
      <c r="E354" s="542" t="s">
        <v>27</v>
      </c>
      <c r="F354" s="543"/>
      <c r="G354" s="544"/>
      <c r="I354" s="197"/>
      <c r="J354" s="197"/>
      <c r="K354" s="197"/>
      <c r="M354" s="197"/>
    </row>
    <row r="355" spans="1:13" ht="16.2">
      <c r="A355" s="374"/>
      <c r="B355" s="390"/>
      <c r="C355" s="306" t="s">
        <v>934</v>
      </c>
      <c r="D355" s="373" t="s">
        <v>1346</v>
      </c>
      <c r="I355" s="373"/>
      <c r="J355" s="373"/>
      <c r="K355" s="373"/>
    </row>
    <row r="356" spans="1:13" ht="16.2">
      <c r="A356" s="374"/>
      <c r="C356" s="197"/>
      <c r="D356" s="373" t="s">
        <v>1190</v>
      </c>
      <c r="E356" s="197"/>
      <c r="I356" s="373"/>
      <c r="J356" s="373"/>
      <c r="K356" s="545"/>
      <c r="L356" s="546"/>
    </row>
    <row r="357" spans="1:13" ht="16.2">
      <c r="A357" s="374"/>
      <c r="G357" s="386"/>
      <c r="I357" s="373"/>
      <c r="J357" s="373"/>
    </row>
    <row r="358" spans="1:13" ht="16.2">
      <c r="A358" s="374"/>
      <c r="C358" s="377" t="s">
        <v>35</v>
      </c>
      <c r="D358" s="374"/>
      <c r="E358" s="374"/>
      <c r="F358" s="374"/>
      <c r="G358" s="374"/>
      <c r="H358" s="197"/>
      <c r="I358" s="373"/>
      <c r="J358" s="373"/>
      <c r="K358" s="373"/>
    </row>
    <row r="359" spans="1:13" ht="16.2">
      <c r="A359" s="374"/>
      <c r="C359" s="547" t="s">
        <v>40</v>
      </c>
      <c r="D359" s="548"/>
      <c r="E359" s="548"/>
      <c r="F359" s="548"/>
      <c r="G359" s="548"/>
      <c r="H359" s="548"/>
      <c r="I359" s="548"/>
      <c r="J359" s="548"/>
      <c r="K359" s="548"/>
      <c r="L359" s="549"/>
    </row>
    <row r="360" spans="1:13" ht="16.2">
      <c r="A360" s="374"/>
      <c r="C360" s="550"/>
      <c r="D360" s="551"/>
      <c r="E360" s="551"/>
      <c r="F360" s="551"/>
      <c r="G360" s="551"/>
      <c r="H360" s="551"/>
      <c r="I360" s="551"/>
      <c r="J360" s="551"/>
      <c r="K360" s="551"/>
      <c r="L360" s="552"/>
    </row>
    <row r="361" spans="1:13" s="373" customFormat="1" ht="15" customHeight="1" thickBot="1">
      <c r="C361" s="407"/>
      <c r="D361" s="378"/>
      <c r="E361" s="408"/>
      <c r="F361" s="408"/>
      <c r="G361" s="408"/>
      <c r="I361" s="197"/>
      <c r="J361" s="197"/>
      <c r="K361" s="197"/>
      <c r="M361" s="197"/>
    </row>
    <row r="362" spans="1:13" ht="16.8" thickTop="1">
      <c r="A362" s="381"/>
      <c r="B362" s="384" t="s">
        <v>1414</v>
      </c>
      <c r="C362" s="383"/>
      <c r="D362" s="382"/>
      <c r="E362" s="382"/>
      <c r="F362" s="382"/>
      <c r="G362" s="382"/>
      <c r="H362" s="382"/>
      <c r="I362" s="382"/>
      <c r="J362" s="382"/>
      <c r="K362" s="382"/>
      <c r="L362" s="382"/>
    </row>
    <row r="363" spans="1:13" ht="16.2">
      <c r="A363" s="381"/>
      <c r="B363" s="307" t="s">
        <v>934</v>
      </c>
      <c r="C363" s="405" t="s">
        <v>1415</v>
      </c>
      <c r="I363" s="373"/>
      <c r="J363" s="373"/>
      <c r="K363" s="373"/>
    </row>
    <row r="364" spans="1:13" ht="16.2">
      <c r="A364" s="381"/>
      <c r="B364" s="380"/>
      <c r="C364" s="405" t="s">
        <v>1416</v>
      </c>
      <c r="I364" s="373"/>
      <c r="J364" s="373"/>
      <c r="K364" s="373"/>
    </row>
    <row r="365" spans="1:13" ht="16.2">
      <c r="A365" s="381"/>
      <c r="B365" s="380"/>
      <c r="C365" s="306" t="s">
        <v>934</v>
      </c>
      <c r="D365" s="375" t="s">
        <v>1417</v>
      </c>
      <c r="I365" s="373"/>
      <c r="J365" s="373"/>
      <c r="K365" s="373"/>
    </row>
    <row r="366" spans="1:13" s="373" customFormat="1" ht="15" customHeight="1">
      <c r="C366" s="407"/>
      <c r="D366" s="481" t="s">
        <v>1419</v>
      </c>
      <c r="E366" s="482"/>
      <c r="F366" s="483"/>
      <c r="G366" s="373" t="s">
        <v>1418</v>
      </c>
      <c r="I366" s="197"/>
      <c r="J366" s="197"/>
      <c r="K366" s="197"/>
      <c r="M366" s="197"/>
    </row>
    <row r="367" spans="1:13" s="373" customFormat="1" ht="15" customHeight="1">
      <c r="C367" s="407"/>
      <c r="D367" s="409" t="s">
        <v>1420</v>
      </c>
      <c r="E367" s="408"/>
      <c r="F367" s="408"/>
      <c r="G367" s="408"/>
      <c r="I367" s="197"/>
      <c r="J367" s="197"/>
      <c r="K367" s="197"/>
      <c r="M367" s="197"/>
    </row>
    <row r="368" spans="1:13" s="373" customFormat="1" ht="15" customHeight="1">
      <c r="D368" s="306" t="s">
        <v>934</v>
      </c>
      <c r="E368" s="375" t="s">
        <v>1421</v>
      </c>
      <c r="I368" s="197"/>
      <c r="J368" s="197"/>
      <c r="K368" s="197"/>
      <c r="M368" s="197"/>
    </row>
    <row r="369" spans="1:13" s="373" customFormat="1" ht="15" customHeight="1">
      <c r="D369" s="306" t="s">
        <v>934</v>
      </c>
      <c r="E369" s="375" t="s">
        <v>1422</v>
      </c>
      <c r="F369" s="408"/>
      <c r="G369" s="408"/>
      <c r="H369" s="408"/>
      <c r="I369" s="197"/>
      <c r="J369" s="197"/>
      <c r="K369" s="197"/>
      <c r="M369" s="197"/>
    </row>
    <row r="370" spans="1:13" s="373" customFormat="1" ht="15" customHeight="1">
      <c r="D370" s="306" t="s">
        <v>934</v>
      </c>
      <c r="E370" s="375" t="s">
        <v>1423</v>
      </c>
      <c r="F370" s="408"/>
      <c r="G370" s="408"/>
      <c r="H370" s="408"/>
      <c r="I370" s="197"/>
      <c r="J370" s="197"/>
      <c r="K370" s="197"/>
      <c r="M370" s="197"/>
    </row>
    <row r="371" spans="1:13" s="373" customFormat="1" ht="15" customHeight="1">
      <c r="D371" s="306" t="s">
        <v>934</v>
      </c>
      <c r="E371" s="375" t="s">
        <v>1424</v>
      </c>
      <c r="F371" s="408"/>
      <c r="G371" s="408"/>
      <c r="H371" s="408"/>
      <c r="I371" s="197"/>
      <c r="J371" s="197"/>
      <c r="K371" s="197"/>
      <c r="M371" s="197"/>
    </row>
    <row r="372" spans="1:13" s="373" customFormat="1" ht="15" customHeight="1">
      <c r="D372" s="306" t="s">
        <v>934</v>
      </c>
      <c r="E372" s="542" t="s">
        <v>27</v>
      </c>
      <c r="F372" s="543"/>
      <c r="G372" s="544"/>
      <c r="H372" s="408"/>
      <c r="I372" s="197"/>
      <c r="J372" s="197"/>
      <c r="K372" s="197"/>
      <c r="M372" s="197"/>
    </row>
    <row r="373" spans="1:13" s="373" customFormat="1" ht="15" customHeight="1">
      <c r="D373" s="409" t="s">
        <v>1425</v>
      </c>
      <c r="E373" s="378"/>
      <c r="F373" s="408"/>
      <c r="G373" s="408"/>
      <c r="H373" s="408"/>
      <c r="I373" s="197"/>
      <c r="J373" s="197"/>
      <c r="K373" s="197"/>
      <c r="M373" s="197"/>
    </row>
    <row r="374" spans="1:13" s="373" customFormat="1" ht="15" customHeight="1">
      <c r="C374" s="407"/>
      <c r="D374" s="306" t="s">
        <v>934</v>
      </c>
      <c r="E374" s="375" t="s">
        <v>1334</v>
      </c>
      <c r="F374" s="375"/>
      <c r="I374" s="197"/>
      <c r="J374" s="197"/>
      <c r="K374" s="197"/>
      <c r="M374" s="197"/>
    </row>
    <row r="375" spans="1:13" s="373" customFormat="1" ht="15" customHeight="1">
      <c r="C375" s="407"/>
      <c r="D375" s="306" t="s">
        <v>934</v>
      </c>
      <c r="E375" s="375" t="s">
        <v>1335</v>
      </c>
      <c r="F375" s="375"/>
      <c r="I375" s="197"/>
      <c r="J375" s="197"/>
      <c r="K375" s="197"/>
      <c r="M375" s="197"/>
    </row>
    <row r="376" spans="1:13" s="373" customFormat="1" ht="15" customHeight="1">
      <c r="C376" s="407"/>
      <c r="D376" s="306" t="s">
        <v>934</v>
      </c>
      <c r="E376" s="375" t="s">
        <v>1336</v>
      </c>
      <c r="F376" s="375"/>
      <c r="I376" s="197"/>
      <c r="J376" s="197"/>
      <c r="K376" s="197"/>
      <c r="M376" s="197"/>
    </row>
    <row r="377" spans="1:13" s="373" customFormat="1" ht="15" customHeight="1">
      <c r="C377" s="407"/>
      <c r="D377" s="306" t="s">
        <v>934</v>
      </c>
      <c r="E377" s="542" t="s">
        <v>27</v>
      </c>
      <c r="F377" s="543"/>
      <c r="G377" s="544"/>
      <c r="I377" s="197"/>
      <c r="J377" s="197"/>
      <c r="K377" s="197"/>
      <c r="M377" s="197"/>
    </row>
    <row r="378" spans="1:13" ht="16.2">
      <c r="A378" s="381"/>
      <c r="B378" s="380"/>
      <c r="C378" s="306" t="s">
        <v>934</v>
      </c>
      <c r="D378" s="375" t="s">
        <v>1426</v>
      </c>
      <c r="I378" s="373"/>
      <c r="J378" s="373"/>
      <c r="K378" s="373"/>
    </row>
    <row r="379" spans="1:13" s="373" customFormat="1" ht="15" customHeight="1">
      <c r="C379" s="407"/>
      <c r="D379" s="481" t="s">
        <v>1419</v>
      </c>
      <c r="E379" s="482"/>
      <c r="F379" s="483"/>
      <c r="G379" s="373" t="s">
        <v>1418</v>
      </c>
      <c r="I379" s="197"/>
      <c r="J379" s="197"/>
      <c r="K379" s="197"/>
      <c r="M379" s="197"/>
    </row>
    <row r="380" spans="1:13" s="373" customFormat="1" ht="15" customHeight="1">
      <c r="C380" s="407"/>
      <c r="D380" s="409" t="s">
        <v>1420</v>
      </c>
      <c r="E380" s="408"/>
      <c r="F380" s="408"/>
      <c r="G380" s="408"/>
      <c r="I380" s="197"/>
      <c r="J380" s="197"/>
      <c r="K380" s="197"/>
      <c r="M380" s="197"/>
    </row>
    <row r="381" spans="1:13" s="373" customFormat="1" ht="15" customHeight="1">
      <c r="D381" s="306" t="s">
        <v>934</v>
      </c>
      <c r="E381" s="375" t="s">
        <v>1421</v>
      </c>
      <c r="I381" s="197"/>
      <c r="J381" s="197"/>
      <c r="K381" s="197"/>
      <c r="M381" s="197"/>
    </row>
    <row r="382" spans="1:13" s="373" customFormat="1" ht="15" customHeight="1">
      <c r="D382" s="306" t="s">
        <v>934</v>
      </c>
      <c r="E382" s="375" t="s">
        <v>1422</v>
      </c>
      <c r="F382" s="408"/>
      <c r="G382" s="408"/>
      <c r="H382" s="408"/>
      <c r="I382" s="197"/>
      <c r="J382" s="197"/>
      <c r="K382" s="197"/>
      <c r="M382" s="197"/>
    </row>
    <row r="383" spans="1:13" s="373" customFormat="1" ht="15" customHeight="1">
      <c r="D383" s="306" t="s">
        <v>934</v>
      </c>
      <c r="E383" s="375" t="s">
        <v>1423</v>
      </c>
      <c r="F383" s="408"/>
      <c r="G383" s="408"/>
      <c r="H383" s="408"/>
      <c r="I383" s="197"/>
      <c r="J383" s="197"/>
      <c r="K383" s="197"/>
      <c r="M383" s="197"/>
    </row>
    <row r="384" spans="1:13" s="373" customFormat="1" ht="15" customHeight="1">
      <c r="D384" s="306" t="s">
        <v>934</v>
      </c>
      <c r="E384" s="375" t="s">
        <v>1424</v>
      </c>
      <c r="F384" s="408"/>
      <c r="G384" s="408"/>
      <c r="H384" s="408"/>
      <c r="I384" s="197"/>
      <c r="J384" s="197"/>
      <c r="K384" s="197"/>
      <c r="M384" s="197"/>
    </row>
    <row r="385" spans="1:13" s="373" customFormat="1" ht="15" customHeight="1">
      <c r="D385" s="306" t="s">
        <v>934</v>
      </c>
      <c r="E385" s="542" t="s">
        <v>27</v>
      </c>
      <c r="F385" s="543"/>
      <c r="G385" s="544"/>
      <c r="H385" s="408"/>
      <c r="I385" s="197"/>
      <c r="J385" s="197"/>
      <c r="K385" s="197"/>
      <c r="M385" s="197"/>
    </row>
    <row r="386" spans="1:13" s="373" customFormat="1" ht="15" customHeight="1">
      <c r="D386" s="409" t="s">
        <v>1425</v>
      </c>
      <c r="E386" s="378"/>
      <c r="F386" s="408"/>
      <c r="G386" s="408"/>
      <c r="H386" s="408"/>
      <c r="I386" s="197"/>
      <c r="J386" s="197"/>
      <c r="K386" s="197"/>
      <c r="M386" s="197"/>
    </row>
    <row r="387" spans="1:13" s="373" customFormat="1" ht="15" customHeight="1">
      <c r="C387" s="407"/>
      <c r="D387" s="306" t="s">
        <v>934</v>
      </c>
      <c r="E387" s="375" t="s">
        <v>1334</v>
      </c>
      <c r="F387" s="375"/>
      <c r="I387" s="197"/>
      <c r="J387" s="197"/>
      <c r="K387" s="197"/>
      <c r="M387" s="197"/>
    </row>
    <row r="388" spans="1:13" s="373" customFormat="1" ht="15" customHeight="1">
      <c r="C388" s="407"/>
      <c r="D388" s="306" t="s">
        <v>934</v>
      </c>
      <c r="E388" s="375" t="s">
        <v>1335</v>
      </c>
      <c r="F388" s="375"/>
      <c r="I388" s="197"/>
      <c r="J388" s="197"/>
      <c r="K388" s="197"/>
      <c r="M388" s="197"/>
    </row>
    <row r="389" spans="1:13" s="373" customFormat="1" ht="15" customHeight="1">
      <c r="C389" s="407"/>
      <c r="D389" s="306" t="s">
        <v>934</v>
      </c>
      <c r="E389" s="375" t="s">
        <v>1336</v>
      </c>
      <c r="F389" s="375"/>
      <c r="I389" s="197"/>
      <c r="J389" s="197"/>
      <c r="K389" s="197"/>
      <c r="M389" s="197"/>
    </row>
    <row r="390" spans="1:13" s="373" customFormat="1" ht="15" customHeight="1">
      <c r="C390" s="407"/>
      <c r="D390" s="306" t="s">
        <v>934</v>
      </c>
      <c r="E390" s="542" t="s">
        <v>27</v>
      </c>
      <c r="F390" s="543"/>
      <c r="G390" s="544"/>
      <c r="I390" s="197"/>
      <c r="J390" s="197"/>
      <c r="K390" s="197"/>
      <c r="M390" s="197"/>
    </row>
    <row r="391" spans="1:13" ht="16.2">
      <c r="A391" s="381"/>
      <c r="B391" s="380"/>
      <c r="C391" s="306" t="s">
        <v>934</v>
      </c>
      <c r="D391" s="375" t="s">
        <v>1427</v>
      </c>
      <c r="I391" s="373"/>
      <c r="J391" s="373"/>
      <c r="K391" s="373"/>
    </row>
    <row r="392" spans="1:13" s="373" customFormat="1" ht="15" customHeight="1">
      <c r="C392" s="407"/>
      <c r="D392" s="481" t="s">
        <v>1419</v>
      </c>
      <c r="E392" s="482"/>
      <c r="F392" s="483"/>
      <c r="G392" s="373" t="s">
        <v>1418</v>
      </c>
      <c r="I392" s="197"/>
      <c r="J392" s="197"/>
      <c r="K392" s="197"/>
      <c r="M392" s="197"/>
    </row>
    <row r="393" spans="1:13" s="373" customFormat="1" ht="15" customHeight="1">
      <c r="C393" s="407"/>
      <c r="D393" s="409" t="s">
        <v>1420</v>
      </c>
      <c r="E393" s="408"/>
      <c r="F393" s="408"/>
      <c r="G393" s="408"/>
      <c r="I393" s="197"/>
      <c r="J393" s="197"/>
      <c r="K393" s="197"/>
      <c r="M393" s="197"/>
    </row>
    <row r="394" spans="1:13" s="373" customFormat="1" ht="15" customHeight="1">
      <c r="D394" s="306" t="s">
        <v>934</v>
      </c>
      <c r="E394" s="375" t="s">
        <v>1421</v>
      </c>
      <c r="I394" s="197"/>
      <c r="J394" s="197"/>
      <c r="K394" s="197"/>
      <c r="M394" s="197"/>
    </row>
    <row r="395" spans="1:13" s="373" customFormat="1" ht="15" customHeight="1">
      <c r="D395" s="306" t="s">
        <v>934</v>
      </c>
      <c r="E395" s="375" t="s">
        <v>1422</v>
      </c>
      <c r="F395" s="408"/>
      <c r="G395" s="408"/>
      <c r="H395" s="408"/>
      <c r="I395" s="197"/>
      <c r="J395" s="197"/>
      <c r="K395" s="197"/>
      <c r="M395" s="197"/>
    </row>
    <row r="396" spans="1:13" s="373" customFormat="1" ht="15" customHeight="1">
      <c r="D396" s="306" t="s">
        <v>934</v>
      </c>
      <c r="E396" s="375" t="s">
        <v>1423</v>
      </c>
      <c r="F396" s="408"/>
      <c r="G396" s="408"/>
      <c r="H396" s="408"/>
      <c r="I396" s="197"/>
      <c r="J396" s="197"/>
      <c r="K396" s="197"/>
      <c r="M396" s="197"/>
    </row>
    <row r="397" spans="1:13" s="373" customFormat="1" ht="15" customHeight="1">
      <c r="D397" s="306" t="s">
        <v>934</v>
      </c>
      <c r="E397" s="375" t="s">
        <v>1424</v>
      </c>
      <c r="F397" s="408"/>
      <c r="G397" s="408"/>
      <c r="H397" s="408"/>
      <c r="I397" s="197"/>
      <c r="J397" s="197"/>
      <c r="K397" s="197"/>
      <c r="M397" s="197"/>
    </row>
    <row r="398" spans="1:13" s="373" customFormat="1" ht="15" customHeight="1">
      <c r="D398" s="306" t="s">
        <v>934</v>
      </c>
      <c r="E398" s="542" t="s">
        <v>27</v>
      </c>
      <c r="F398" s="543"/>
      <c r="G398" s="544"/>
      <c r="H398" s="408"/>
      <c r="I398" s="197"/>
      <c r="J398" s="197"/>
      <c r="K398" s="197"/>
      <c r="M398" s="197"/>
    </row>
    <row r="399" spans="1:13" s="373" customFormat="1" ht="15" customHeight="1">
      <c r="D399" s="409" t="s">
        <v>1425</v>
      </c>
      <c r="E399" s="378"/>
      <c r="F399" s="408"/>
      <c r="G399" s="408"/>
      <c r="H399" s="408"/>
      <c r="I399" s="197"/>
      <c r="J399" s="197"/>
      <c r="K399" s="197"/>
      <c r="M399" s="197"/>
    </row>
    <row r="400" spans="1:13" s="373" customFormat="1" ht="15" customHeight="1">
      <c r="C400" s="407"/>
      <c r="D400" s="306" t="s">
        <v>934</v>
      </c>
      <c r="E400" s="375" t="s">
        <v>1334</v>
      </c>
      <c r="F400" s="375"/>
      <c r="I400" s="197"/>
      <c r="J400" s="197"/>
      <c r="K400" s="197"/>
      <c r="M400" s="197"/>
    </row>
    <row r="401" spans="1:13" s="373" customFormat="1" ht="15" customHeight="1">
      <c r="C401" s="407"/>
      <c r="D401" s="306" t="s">
        <v>934</v>
      </c>
      <c r="E401" s="375" t="s">
        <v>1335</v>
      </c>
      <c r="F401" s="375"/>
      <c r="I401" s="197"/>
      <c r="J401" s="197"/>
      <c r="K401" s="197"/>
      <c r="M401" s="197"/>
    </row>
    <row r="402" spans="1:13" s="373" customFormat="1" ht="15" customHeight="1">
      <c r="C402" s="407"/>
      <c r="D402" s="306" t="s">
        <v>934</v>
      </c>
      <c r="E402" s="375" t="s">
        <v>1336</v>
      </c>
      <c r="F402" s="375"/>
      <c r="I402" s="197"/>
      <c r="J402" s="197"/>
      <c r="K402" s="197"/>
      <c r="M402" s="197"/>
    </row>
    <row r="403" spans="1:13" s="373" customFormat="1" ht="15" customHeight="1">
      <c r="C403" s="407"/>
      <c r="D403" s="306" t="s">
        <v>934</v>
      </c>
      <c r="E403" s="542" t="s">
        <v>27</v>
      </c>
      <c r="F403" s="543"/>
      <c r="G403" s="544"/>
      <c r="I403" s="197"/>
      <c r="J403" s="197"/>
      <c r="K403" s="197"/>
      <c r="M403" s="197"/>
    </row>
    <row r="404" spans="1:13" ht="16.2">
      <c r="A404" s="374"/>
      <c r="B404" s="390"/>
      <c r="C404" s="306" t="s">
        <v>934</v>
      </c>
      <c r="D404" s="373" t="s">
        <v>1346</v>
      </c>
      <c r="I404" s="373"/>
      <c r="J404" s="373"/>
      <c r="K404" s="373"/>
    </row>
    <row r="405" spans="1:13" ht="16.2">
      <c r="A405" s="374"/>
      <c r="C405" s="197"/>
      <c r="D405" s="373" t="s">
        <v>1190</v>
      </c>
      <c r="E405" s="197"/>
      <c r="I405" s="373"/>
      <c r="J405" s="373"/>
      <c r="K405" s="545"/>
      <c r="L405" s="546"/>
    </row>
    <row r="406" spans="1:13" ht="16.2">
      <c r="A406" s="374"/>
      <c r="G406" s="386"/>
      <c r="I406" s="373"/>
      <c r="J406" s="373"/>
    </row>
    <row r="407" spans="1:13" ht="16.2">
      <c r="A407" s="374"/>
      <c r="C407" s="377" t="s">
        <v>35</v>
      </c>
      <c r="D407" s="374"/>
      <c r="E407" s="374"/>
      <c r="F407" s="374"/>
      <c r="G407" s="374"/>
      <c r="H407" s="197"/>
      <c r="I407" s="373"/>
      <c r="J407" s="373"/>
      <c r="K407" s="373"/>
    </row>
    <row r="408" spans="1:13" ht="16.2">
      <c r="A408" s="374"/>
      <c r="C408" s="547" t="s">
        <v>40</v>
      </c>
      <c r="D408" s="548"/>
      <c r="E408" s="548"/>
      <c r="F408" s="548"/>
      <c r="G408" s="548"/>
      <c r="H408" s="548"/>
      <c r="I408" s="548"/>
      <c r="J408" s="548"/>
      <c r="K408" s="548"/>
      <c r="L408" s="549"/>
    </row>
    <row r="409" spans="1:13" ht="16.2">
      <c r="A409" s="374"/>
      <c r="C409" s="550"/>
      <c r="D409" s="551"/>
      <c r="E409" s="551"/>
      <c r="F409" s="551"/>
      <c r="G409" s="551"/>
      <c r="H409" s="551"/>
      <c r="I409" s="551"/>
      <c r="J409" s="551"/>
      <c r="K409" s="551"/>
      <c r="L409" s="552"/>
    </row>
    <row r="410" spans="1:13" s="373" customFormat="1" ht="13.8" customHeight="1">
      <c r="I410" s="197"/>
      <c r="J410" s="197"/>
      <c r="K410" s="197"/>
      <c r="M410" s="197"/>
    </row>
  </sheetData>
  <sheetProtection insertRows="0" insertHyperlinks="0"/>
  <mergeCells count="84">
    <mergeCell ref="E126:G126"/>
    <mergeCell ref="E127:G127"/>
    <mergeCell ref="E128:G128"/>
    <mergeCell ref="C178:L179"/>
    <mergeCell ref="E188:G188"/>
    <mergeCell ref="E133:G133"/>
    <mergeCell ref="K135:L135"/>
    <mergeCell ref="E148:G148"/>
    <mergeCell ref="E163:G163"/>
    <mergeCell ref="E173:G173"/>
    <mergeCell ref="K175:L175"/>
    <mergeCell ref="E166:G166"/>
    <mergeCell ref="E167:G167"/>
    <mergeCell ref="E168:G168"/>
    <mergeCell ref="C138:L139"/>
    <mergeCell ref="E203:G203"/>
    <mergeCell ref="E213:G213"/>
    <mergeCell ref="K215:L215"/>
    <mergeCell ref="C218:L219"/>
    <mergeCell ref="E206:G206"/>
    <mergeCell ref="E207:G207"/>
    <mergeCell ref="E208:G208"/>
    <mergeCell ref="E16:F16"/>
    <mergeCell ref="E17:F17"/>
    <mergeCell ref="E18:F18"/>
    <mergeCell ref="D25:G25"/>
    <mergeCell ref="C32:L33"/>
    <mergeCell ref="E227:L228"/>
    <mergeCell ref="E235:L236"/>
    <mergeCell ref="E243:L244"/>
    <mergeCell ref="E43:G43"/>
    <mergeCell ref="E48:G48"/>
    <mergeCell ref="C75:L76"/>
    <mergeCell ref="K99:L99"/>
    <mergeCell ref="E55:G55"/>
    <mergeCell ref="E60:G60"/>
    <mergeCell ref="E67:G67"/>
    <mergeCell ref="E72:G72"/>
    <mergeCell ref="E85:G85"/>
    <mergeCell ref="E91:G91"/>
    <mergeCell ref="E97:G97"/>
    <mergeCell ref="E108:G108"/>
    <mergeCell ref="E123:G123"/>
    <mergeCell ref="E252:L253"/>
    <mergeCell ref="E260:L261"/>
    <mergeCell ref="E268:L269"/>
    <mergeCell ref="E277:L278"/>
    <mergeCell ref="E285:L286"/>
    <mergeCell ref="E293:L294"/>
    <mergeCell ref="K300:L300"/>
    <mergeCell ref="C303:L304"/>
    <mergeCell ref="I310:J310"/>
    <mergeCell ref="I311:J311"/>
    <mergeCell ref="I312:J312"/>
    <mergeCell ref="I314:J314"/>
    <mergeCell ref="I315:J315"/>
    <mergeCell ref="I316:J316"/>
    <mergeCell ref="I318:J318"/>
    <mergeCell ref="I319:J319"/>
    <mergeCell ref="I320:J320"/>
    <mergeCell ref="K322:L322"/>
    <mergeCell ref="C325:L326"/>
    <mergeCell ref="D332:E332"/>
    <mergeCell ref="D348:E348"/>
    <mergeCell ref="D349:E349"/>
    <mergeCell ref="E354:G354"/>
    <mergeCell ref="D333:E333"/>
    <mergeCell ref="E338:G338"/>
    <mergeCell ref="D340:E340"/>
    <mergeCell ref="D341:E341"/>
    <mergeCell ref="E346:G346"/>
    <mergeCell ref="K356:L356"/>
    <mergeCell ref="C359:L360"/>
    <mergeCell ref="D366:F366"/>
    <mergeCell ref="E372:G372"/>
    <mergeCell ref="E377:G377"/>
    <mergeCell ref="E403:G403"/>
    <mergeCell ref="K405:L405"/>
    <mergeCell ref="C408:L409"/>
    <mergeCell ref="D379:F379"/>
    <mergeCell ref="E385:G385"/>
    <mergeCell ref="E390:G390"/>
    <mergeCell ref="D392:F392"/>
    <mergeCell ref="E398:G398"/>
  </mergeCells>
  <conditionalFormatting sqref="A227 A7:A30 A37:A48 A82:A85 A73 A98:A99 A103:A109 A136">
    <cfRule type="cellIs" dxfId="53" priority="61" stopIfTrue="1" operator="equal">
      <formula>"include_in_docs"</formula>
    </cfRule>
  </conditionalFormatting>
  <conditionalFormatting sqref="A4:A5">
    <cfRule type="cellIs" dxfId="52" priority="58" stopIfTrue="1" operator="equal">
      <formula>"include_in_docs"</formula>
    </cfRule>
  </conditionalFormatting>
  <conditionalFormatting sqref="A36">
    <cfRule type="cellIs" dxfId="51" priority="57" stopIfTrue="1" operator="equal">
      <formula>"include_in_docs"</formula>
    </cfRule>
  </conditionalFormatting>
  <conditionalFormatting sqref="A79:A81">
    <cfRule type="cellIs" dxfId="50" priority="56" stopIfTrue="1" operator="equal">
      <formula>"include_in_docs"</formula>
    </cfRule>
  </conditionalFormatting>
  <conditionalFormatting sqref="A31:A33">
    <cfRule type="cellIs" dxfId="49" priority="50" stopIfTrue="1" operator="equal">
      <formula>"include_in_docs"</formula>
    </cfRule>
  </conditionalFormatting>
  <conditionalFormatting sqref="L6">
    <cfRule type="containsText" dxfId="48" priority="53" operator="containsText" text="Yes">
      <formula>NOT(ISERROR(SEARCH("Yes",L6)))</formula>
    </cfRule>
    <cfRule type="containsText" dxfId="47" priority="54" operator="containsText" text="No">
      <formula>NOT(ISERROR(SEARCH("No",L6)))</formula>
    </cfRule>
  </conditionalFormatting>
  <conditionalFormatting sqref="A110:A133">
    <cfRule type="cellIs" dxfId="46" priority="52" stopIfTrue="1" operator="equal">
      <formula>"include_in_docs"</formula>
    </cfRule>
  </conditionalFormatting>
  <conditionalFormatting sqref="A137:A139">
    <cfRule type="cellIs" dxfId="45" priority="47" stopIfTrue="1" operator="equal">
      <formula>"include_in_docs"</formula>
    </cfRule>
  </conditionalFormatting>
  <conditionalFormatting sqref="A74:A76">
    <cfRule type="cellIs" dxfId="44" priority="49" stopIfTrue="1" operator="equal">
      <formula>"include_in_docs"</formula>
    </cfRule>
  </conditionalFormatting>
  <conditionalFormatting sqref="A49:A60">
    <cfRule type="cellIs" dxfId="43" priority="44" stopIfTrue="1" operator="equal">
      <formula>"include_in_docs"</formula>
    </cfRule>
  </conditionalFormatting>
  <conditionalFormatting sqref="A88:A91">
    <cfRule type="cellIs" dxfId="42" priority="42" stopIfTrue="1" operator="equal">
      <formula>"include_in_docs"</formula>
    </cfRule>
  </conditionalFormatting>
  <conditionalFormatting sqref="A94:A97">
    <cfRule type="cellIs" dxfId="41" priority="40" stopIfTrue="1" operator="equal">
      <formula>"include_in_docs"</formula>
    </cfRule>
  </conditionalFormatting>
  <conditionalFormatting sqref="A61:A72">
    <cfRule type="cellIs" dxfId="40" priority="43" stopIfTrue="1" operator="equal">
      <formula>"include_in_docs"</formula>
    </cfRule>
  </conditionalFormatting>
  <conditionalFormatting sqref="A86:A87">
    <cfRule type="cellIs" dxfId="39" priority="41" stopIfTrue="1" operator="equal">
      <formula>"include_in_docs"</formula>
    </cfRule>
  </conditionalFormatting>
  <conditionalFormatting sqref="A92:A93">
    <cfRule type="cellIs" dxfId="38" priority="39" stopIfTrue="1" operator="equal">
      <formula>"include_in_docs"</formula>
    </cfRule>
  </conditionalFormatting>
  <conditionalFormatting sqref="A134:A135">
    <cfRule type="cellIs" dxfId="37" priority="38" stopIfTrue="1" operator="equal">
      <formula>"include_in_docs"</formula>
    </cfRule>
  </conditionalFormatting>
  <conditionalFormatting sqref="A143:A149 A176">
    <cfRule type="cellIs" dxfId="36" priority="37" stopIfTrue="1" operator="equal">
      <formula>"include_in_docs"</formula>
    </cfRule>
  </conditionalFormatting>
  <conditionalFormatting sqref="A150:A173">
    <cfRule type="cellIs" dxfId="35" priority="36" stopIfTrue="1" operator="equal">
      <formula>"include_in_docs"</formula>
    </cfRule>
  </conditionalFormatting>
  <conditionalFormatting sqref="A177:A179">
    <cfRule type="cellIs" dxfId="34" priority="35" stopIfTrue="1" operator="equal">
      <formula>"include_in_docs"</formula>
    </cfRule>
  </conditionalFormatting>
  <conditionalFormatting sqref="A174:A175">
    <cfRule type="cellIs" dxfId="33" priority="34" stopIfTrue="1" operator="equal">
      <formula>"include_in_docs"</formula>
    </cfRule>
  </conditionalFormatting>
  <conditionalFormatting sqref="A183:A189 A216">
    <cfRule type="cellIs" dxfId="32" priority="33" stopIfTrue="1" operator="equal">
      <formula>"include_in_docs"</formula>
    </cfRule>
  </conditionalFormatting>
  <conditionalFormatting sqref="A190:A213">
    <cfRule type="cellIs" dxfId="31" priority="32" stopIfTrue="1" operator="equal">
      <formula>"include_in_docs"</formula>
    </cfRule>
  </conditionalFormatting>
  <conditionalFormatting sqref="A217:A219">
    <cfRule type="cellIs" dxfId="30" priority="31" stopIfTrue="1" operator="equal">
      <formula>"include_in_docs"</formula>
    </cfRule>
  </conditionalFormatting>
  <conditionalFormatting sqref="A214:A215">
    <cfRule type="cellIs" dxfId="29" priority="30" stopIfTrue="1" operator="equal">
      <formula>"include_in_docs"</formula>
    </cfRule>
  </conditionalFormatting>
  <conditionalFormatting sqref="A225:A226">
    <cfRule type="cellIs" dxfId="28" priority="29" stopIfTrue="1" operator="equal">
      <formula>"include_in_docs"</formula>
    </cfRule>
  </conditionalFormatting>
  <conditionalFormatting sqref="A235">
    <cfRule type="cellIs" dxfId="27" priority="28" stopIfTrue="1" operator="equal">
      <formula>"include_in_docs"</formula>
    </cfRule>
  </conditionalFormatting>
  <conditionalFormatting sqref="A233:A234">
    <cfRule type="cellIs" dxfId="26" priority="27" stopIfTrue="1" operator="equal">
      <formula>"include_in_docs"</formula>
    </cfRule>
  </conditionalFormatting>
  <conditionalFormatting sqref="A243">
    <cfRule type="cellIs" dxfId="25" priority="26" stopIfTrue="1" operator="equal">
      <formula>"include_in_docs"</formula>
    </cfRule>
  </conditionalFormatting>
  <conditionalFormatting sqref="A241:A242">
    <cfRule type="cellIs" dxfId="24" priority="25" stopIfTrue="1" operator="equal">
      <formula>"include_in_docs"</formula>
    </cfRule>
  </conditionalFormatting>
  <conditionalFormatting sqref="A252">
    <cfRule type="cellIs" dxfId="23" priority="24" stopIfTrue="1" operator="equal">
      <formula>"include_in_docs"</formula>
    </cfRule>
  </conditionalFormatting>
  <conditionalFormatting sqref="A250:A251">
    <cfRule type="cellIs" dxfId="22" priority="23" stopIfTrue="1" operator="equal">
      <formula>"include_in_docs"</formula>
    </cfRule>
  </conditionalFormatting>
  <conditionalFormatting sqref="A260">
    <cfRule type="cellIs" dxfId="21" priority="22" stopIfTrue="1" operator="equal">
      <formula>"include_in_docs"</formula>
    </cfRule>
  </conditionalFormatting>
  <conditionalFormatting sqref="A258:A259">
    <cfRule type="cellIs" dxfId="20" priority="21" stopIfTrue="1" operator="equal">
      <formula>"include_in_docs"</formula>
    </cfRule>
  </conditionalFormatting>
  <conditionalFormatting sqref="A268">
    <cfRule type="cellIs" dxfId="19" priority="20" stopIfTrue="1" operator="equal">
      <formula>"include_in_docs"</formula>
    </cfRule>
  </conditionalFormatting>
  <conditionalFormatting sqref="A266:A267">
    <cfRule type="cellIs" dxfId="18" priority="19" stopIfTrue="1" operator="equal">
      <formula>"include_in_docs"</formula>
    </cfRule>
  </conditionalFormatting>
  <conditionalFormatting sqref="A277">
    <cfRule type="cellIs" dxfId="17" priority="18" stopIfTrue="1" operator="equal">
      <formula>"include_in_docs"</formula>
    </cfRule>
  </conditionalFormatting>
  <conditionalFormatting sqref="A275:A276">
    <cfRule type="cellIs" dxfId="16" priority="17" stopIfTrue="1" operator="equal">
      <formula>"include_in_docs"</formula>
    </cfRule>
  </conditionalFormatting>
  <conditionalFormatting sqref="A285">
    <cfRule type="cellIs" dxfId="15" priority="16" stopIfTrue="1" operator="equal">
      <formula>"include_in_docs"</formula>
    </cfRule>
  </conditionalFormatting>
  <conditionalFormatting sqref="A283:A284">
    <cfRule type="cellIs" dxfId="14" priority="15" stopIfTrue="1" operator="equal">
      <formula>"include_in_docs"</formula>
    </cfRule>
  </conditionalFormatting>
  <conditionalFormatting sqref="A293">
    <cfRule type="cellIs" dxfId="13" priority="14" stopIfTrue="1" operator="equal">
      <formula>"include_in_docs"</formula>
    </cfRule>
  </conditionalFormatting>
  <conditionalFormatting sqref="A291:A292">
    <cfRule type="cellIs" dxfId="12" priority="13" stopIfTrue="1" operator="equal">
      <formula>"include_in_docs"</formula>
    </cfRule>
  </conditionalFormatting>
  <conditionalFormatting sqref="A301">
    <cfRule type="cellIs" dxfId="11" priority="12" stopIfTrue="1" operator="equal">
      <formula>"include_in_docs"</formula>
    </cfRule>
  </conditionalFormatting>
  <conditionalFormatting sqref="A302:A304">
    <cfRule type="cellIs" dxfId="10" priority="11" stopIfTrue="1" operator="equal">
      <formula>"include_in_docs"</formula>
    </cfRule>
  </conditionalFormatting>
  <conditionalFormatting sqref="A299:A300">
    <cfRule type="cellIs" dxfId="9" priority="10" stopIfTrue="1" operator="equal">
      <formula>"include_in_docs"</formula>
    </cfRule>
  </conditionalFormatting>
  <conditionalFormatting sqref="A323">
    <cfRule type="cellIs" dxfId="8" priority="9" stopIfTrue="1" operator="equal">
      <formula>"include_in_docs"</formula>
    </cfRule>
  </conditionalFormatting>
  <conditionalFormatting sqref="A324:A327 A332:A345">
    <cfRule type="cellIs" dxfId="7" priority="8" stopIfTrue="1" operator="equal">
      <formula>"include_in_docs"</formula>
    </cfRule>
  </conditionalFormatting>
  <conditionalFormatting sqref="A321:A322">
    <cfRule type="cellIs" dxfId="6" priority="7" stopIfTrue="1" operator="equal">
      <formula>"include_in_docs"</formula>
    </cfRule>
  </conditionalFormatting>
  <conditionalFormatting sqref="A357">
    <cfRule type="cellIs" dxfId="5" priority="6" stopIfTrue="1" operator="equal">
      <formula>"include_in_docs"</formula>
    </cfRule>
  </conditionalFormatting>
  <conditionalFormatting sqref="A358:A360">
    <cfRule type="cellIs" dxfId="4" priority="5" stopIfTrue="1" operator="equal">
      <formula>"include_in_docs"</formula>
    </cfRule>
  </conditionalFormatting>
  <conditionalFormatting sqref="A355:A356">
    <cfRule type="cellIs" dxfId="3" priority="4" stopIfTrue="1" operator="equal">
      <formula>"include_in_docs"</formula>
    </cfRule>
  </conditionalFormatting>
  <conditionalFormatting sqref="A406">
    <cfRule type="cellIs" dxfId="2" priority="3" stopIfTrue="1" operator="equal">
      <formula>"include_in_docs"</formula>
    </cfRule>
  </conditionalFormatting>
  <conditionalFormatting sqref="A407:A409">
    <cfRule type="cellIs" dxfId="1" priority="2" stopIfTrue="1" operator="equal">
      <formula>"include_in_docs"</formula>
    </cfRule>
  </conditionalFormatting>
  <conditionalFormatting sqref="A404:A405">
    <cfRule type="cellIs" dxfId="0" priority="1" stopIfTrue="1" operator="equal">
      <formula>"include_in_docs"</formula>
    </cfRule>
  </conditionalFormatting>
  <dataValidations count="2">
    <dataValidation type="list" allowBlank="1" showInputMessage="1" showErrorMessage="1" sqref="B82 B88 B94" xr:uid="{D7BE7FF6-FE74-4A9C-BBE4-9156D7C15661}">
      <formula1>"&lt;select&gt;,Yes,No"</formula1>
    </dataValidation>
    <dataValidation type="list" allowBlank="1" showInputMessage="1" showErrorMessage="1" sqref="B7 B36 B79 B102 B142 B182 B222 B307 B329 B363 C9 C23 D10 E12:E14 D15 E20:E22 D27:D29 D38 C37 D40:D43 D45:D48 C49 D50:D55 D57:D60 C61 D62 D64:D67 D69 D71:D72 C80 D82:D85 C86 D88:D91 C92 D94:D97 C98 C103 D105:D108 C109 D111:D123 C124 D126:D128 D130:D133 C134 C143 D145:D148 C149 D151:D163 C164 D166:D168 D170:D173 C174 C183 D185:D188 C189 D191:D203 C204 D206:D208 D210:D213 C214 C224 D225 E230:E232 D233 E238:E240 D241 E246:E248 C249 D250 E255:E257 D258 E263:E265 D266 E271:E273 C274 D275 E280:E282 D283 E288:E290 D291 E296:E298 C299 C309 D310:D312 C313 D314:D316 C317 D318:D320 C321 C331 D335:D338 C339 D343:D346 C347 D351:D354 C355 C365 D368:D372 D374:D377 C378 D381:D385 D387:D390 C391 D394:D398 D400:D403 C404" xr:uid="{10795A22-E159-4A10-9F39-E88F96A23BD8}">
      <formula1>Yesnolist</formula1>
    </dataValidation>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303D7-B333-474B-9615-370071DD9AAF}">
  <sheetPr codeName="Sheet21">
    <tabColor theme="9"/>
    <outlinePr summaryBelow="0" summaryRight="0"/>
  </sheetPr>
  <dimension ref="A1:R199"/>
  <sheetViews>
    <sheetView showGridLines="0" zoomScaleNormal="100" workbookViewId="0">
      <selection sqref="A1:D1"/>
    </sheetView>
  </sheetViews>
  <sheetFormatPr defaultColWidth="0" defaultRowHeight="15" customHeight="1" zeroHeight="1"/>
  <cols>
    <col min="1" max="1" width="9.69921875" style="197" bestFit="1" customWidth="1"/>
    <col min="2" max="4" width="25.09765625" style="197" customWidth="1"/>
    <col min="5" max="5" width="8.8984375" style="197" bestFit="1" customWidth="1"/>
    <col min="6" max="6" width="19.8984375" style="197" bestFit="1" customWidth="1"/>
    <col min="7" max="7" width="16.09765625" style="197" bestFit="1" customWidth="1"/>
    <col min="8" max="9" width="25.09765625" style="197" customWidth="1"/>
    <col min="10" max="10" width="25.796875" style="197" bestFit="1" customWidth="1"/>
    <col min="11" max="11" width="9.19921875" style="197" customWidth="1"/>
    <col min="12" max="12" width="23.59765625" style="197" bestFit="1" customWidth="1"/>
    <col min="13" max="13" width="15.3984375" style="197" bestFit="1" customWidth="1"/>
    <col min="14" max="14" width="25.19921875" style="197" customWidth="1"/>
    <col min="15" max="17" width="0" style="197" hidden="1" customWidth="1"/>
    <col min="18" max="18" width="3.5" style="197" customWidth="1"/>
    <col min="19" max="16384" width="11.19921875" style="197" hidden="1"/>
  </cols>
  <sheetData>
    <row r="1" spans="1:17" ht="15" customHeight="1">
      <c r="A1" s="562" t="s">
        <v>1289</v>
      </c>
      <c r="B1" s="561"/>
      <c r="C1" s="561"/>
      <c r="D1" s="561"/>
      <c r="E1" s="561" t="s">
        <v>1290</v>
      </c>
      <c r="F1" s="561"/>
      <c r="G1" s="561"/>
      <c r="H1" s="561" t="s">
        <v>246</v>
      </c>
      <c r="I1" s="561"/>
      <c r="J1" s="561" t="s">
        <v>356</v>
      </c>
      <c r="K1" s="561"/>
      <c r="L1" s="561"/>
      <c r="M1" s="561" t="s">
        <v>1291</v>
      </c>
      <c r="N1" s="563"/>
    </row>
    <row r="2" spans="1:17" ht="15.6">
      <c r="A2" s="340" t="s">
        <v>1288</v>
      </c>
      <c r="B2" s="341" t="s">
        <v>577</v>
      </c>
      <c r="C2" s="341" t="s">
        <v>579</v>
      </c>
      <c r="D2" s="341" t="s">
        <v>581</v>
      </c>
      <c r="E2" s="341" t="s">
        <v>630</v>
      </c>
      <c r="F2" s="341" t="s">
        <v>1188</v>
      </c>
      <c r="G2" s="341" t="s">
        <v>1189</v>
      </c>
      <c r="H2" s="341" t="s">
        <v>1293</v>
      </c>
      <c r="I2" s="341" t="s">
        <v>1294</v>
      </c>
      <c r="J2" s="341" t="s">
        <v>1026</v>
      </c>
      <c r="K2" s="341" t="s">
        <v>1027</v>
      </c>
      <c r="L2" s="341" t="s">
        <v>367</v>
      </c>
      <c r="M2" s="341" t="s">
        <v>624</v>
      </c>
      <c r="N2" s="342" t="s">
        <v>1234</v>
      </c>
      <c r="O2" s="362" t="s">
        <v>1029</v>
      </c>
      <c r="P2" s="362" t="s">
        <v>1030</v>
      </c>
      <c r="Q2" s="362" t="s">
        <v>1031</v>
      </c>
    </row>
    <row r="3" spans="1:17" ht="15.6">
      <c r="A3" s="339" t="s">
        <v>934</v>
      </c>
      <c r="B3" s="339" t="s">
        <v>934</v>
      </c>
      <c r="C3" s="339" t="s">
        <v>934</v>
      </c>
      <c r="D3" s="339" t="s">
        <v>934</v>
      </c>
      <c r="E3" s="339" t="s">
        <v>47</v>
      </c>
      <c r="F3" s="339" t="s">
        <v>53</v>
      </c>
      <c r="G3" s="339" t="s">
        <v>1297</v>
      </c>
      <c r="H3" s="339" t="s">
        <v>255</v>
      </c>
      <c r="I3" s="339" t="s">
        <v>262</v>
      </c>
      <c r="J3" s="339" t="s">
        <v>934</v>
      </c>
      <c r="K3" s="339" t="s">
        <v>934</v>
      </c>
      <c r="L3" s="339" t="s">
        <v>934</v>
      </c>
      <c r="M3" s="339" t="s">
        <v>934</v>
      </c>
      <c r="N3" s="339" t="s">
        <v>934</v>
      </c>
      <c r="O3" s="349" t="s">
        <v>782</v>
      </c>
      <c r="P3" s="349"/>
      <c r="Q3" s="353"/>
    </row>
    <row r="4" spans="1:17" ht="15.6">
      <c r="A4" s="339" t="s">
        <v>1170</v>
      </c>
      <c r="B4" s="339" t="s">
        <v>523</v>
      </c>
      <c r="C4" s="339" t="s">
        <v>61</v>
      </c>
      <c r="D4" s="339" t="s">
        <v>129</v>
      </c>
      <c r="E4" s="339" t="s">
        <v>632</v>
      </c>
      <c r="F4" s="339" t="s">
        <v>633</v>
      </c>
      <c r="G4" s="339" t="s">
        <v>641</v>
      </c>
      <c r="H4" s="339" t="s">
        <v>957</v>
      </c>
      <c r="I4" s="339" t="s">
        <v>634</v>
      </c>
      <c r="J4" s="339" t="s">
        <v>635</v>
      </c>
      <c r="K4" s="339" t="s">
        <v>636</v>
      </c>
      <c r="L4" s="339" t="s">
        <v>637</v>
      </c>
      <c r="M4" s="339" t="s">
        <v>638</v>
      </c>
      <c r="N4" s="339" t="s">
        <v>1235</v>
      </c>
      <c r="O4" s="352" t="s">
        <v>789</v>
      </c>
      <c r="P4" s="349"/>
      <c r="Q4" s="348" t="s">
        <v>785</v>
      </c>
    </row>
    <row r="5" spans="1:17" ht="15.6">
      <c r="A5" s="339" t="s">
        <v>1171</v>
      </c>
      <c r="B5" s="339" t="s">
        <v>643</v>
      </c>
      <c r="C5" s="339" t="s">
        <v>62</v>
      </c>
      <c r="D5" s="339" t="s">
        <v>130</v>
      </c>
      <c r="E5" s="339" t="s">
        <v>639</v>
      </c>
      <c r="F5" s="339" t="s">
        <v>640</v>
      </c>
      <c r="G5" s="339" t="s">
        <v>650</v>
      </c>
      <c r="H5" s="339" t="s">
        <v>958</v>
      </c>
      <c r="I5" s="339" t="s">
        <v>642</v>
      </c>
      <c r="J5" s="339" t="s">
        <v>644</v>
      </c>
      <c r="K5" s="339" t="s">
        <v>645</v>
      </c>
      <c r="L5" s="339" t="s">
        <v>646</v>
      </c>
      <c r="M5" s="339" t="s">
        <v>647</v>
      </c>
      <c r="N5" s="339" t="s">
        <v>1236</v>
      </c>
      <c r="O5" s="352" t="s">
        <v>802</v>
      </c>
      <c r="P5" s="353" t="s">
        <v>783</v>
      </c>
      <c r="Q5" s="348" t="s">
        <v>1432</v>
      </c>
    </row>
    <row r="6" spans="1:17" ht="15.6">
      <c r="A6" s="336"/>
      <c r="B6" s="339" t="s">
        <v>15</v>
      </c>
      <c r="C6" s="339" t="s">
        <v>63</v>
      </c>
      <c r="D6" s="339" t="s">
        <v>131</v>
      </c>
      <c r="E6" s="339" t="s">
        <v>648</v>
      </c>
      <c r="F6" s="339" t="s">
        <v>649</v>
      </c>
      <c r="G6" s="339" t="s">
        <v>658</v>
      </c>
      <c r="H6" s="339" t="s">
        <v>959</v>
      </c>
      <c r="I6" s="339" t="s">
        <v>651</v>
      </c>
      <c r="J6" s="339" t="s">
        <v>652</v>
      </c>
      <c r="K6" s="339" t="s">
        <v>653</v>
      </c>
      <c r="L6" s="339" t="s">
        <v>654</v>
      </c>
      <c r="M6" s="339" t="s">
        <v>655</v>
      </c>
      <c r="N6" s="339" t="s">
        <v>1237</v>
      </c>
      <c r="O6" s="352" t="s">
        <v>817</v>
      </c>
      <c r="P6" s="353" t="s">
        <v>787</v>
      </c>
      <c r="Q6" s="348" t="s">
        <v>786</v>
      </c>
    </row>
    <row r="7" spans="1:17" ht="15.6">
      <c r="A7" s="336"/>
      <c r="B7" s="339" t="s">
        <v>16</v>
      </c>
      <c r="C7" s="339" t="s">
        <v>66</v>
      </c>
      <c r="D7" s="339" t="s">
        <v>133</v>
      </c>
      <c r="E7" s="339" t="s">
        <v>656</v>
      </c>
      <c r="F7" s="339" t="s">
        <v>960</v>
      </c>
      <c r="G7" s="339" t="s">
        <v>663</v>
      </c>
      <c r="H7" s="339" t="s">
        <v>961</v>
      </c>
      <c r="I7" s="339" t="s">
        <v>659</v>
      </c>
      <c r="J7" s="339" t="s">
        <v>660</v>
      </c>
      <c r="K7" s="336" t="s">
        <v>709</v>
      </c>
      <c r="L7" s="336"/>
      <c r="M7" s="336"/>
      <c r="N7" s="339" t="s">
        <v>1238</v>
      </c>
      <c r="O7" s="352" t="s">
        <v>828</v>
      </c>
      <c r="P7" s="353" t="s">
        <v>27</v>
      </c>
      <c r="Q7" s="348" t="s">
        <v>1039</v>
      </c>
    </row>
    <row r="8" spans="1:17" ht="15.6">
      <c r="A8" s="336"/>
      <c r="B8" s="339" t="s">
        <v>18</v>
      </c>
      <c r="C8" s="339" t="s">
        <v>67</v>
      </c>
      <c r="D8" s="339" t="s">
        <v>135</v>
      </c>
      <c r="E8" s="339" t="s">
        <v>661</v>
      </c>
      <c r="F8" s="339" t="s">
        <v>657</v>
      </c>
      <c r="G8" s="339" t="s">
        <v>668</v>
      </c>
      <c r="H8" s="339" t="s">
        <v>962</v>
      </c>
      <c r="I8" s="339" t="s">
        <v>664</v>
      </c>
      <c r="J8" s="339" t="s">
        <v>665</v>
      </c>
      <c r="K8" s="336" t="s">
        <v>709</v>
      </c>
      <c r="L8" s="336"/>
      <c r="M8" s="336"/>
      <c r="N8" s="339" t="s">
        <v>1239</v>
      </c>
      <c r="O8" s="352" t="s">
        <v>837</v>
      </c>
      <c r="P8" s="352"/>
      <c r="Q8" s="348" t="s">
        <v>784</v>
      </c>
    </row>
    <row r="9" spans="1:17" ht="15.6">
      <c r="A9" s="336"/>
      <c r="B9" s="339" t="s">
        <v>23</v>
      </c>
      <c r="C9" s="339" t="s">
        <v>68</v>
      </c>
      <c r="D9" s="339" t="s">
        <v>136</v>
      </c>
      <c r="E9" s="339" t="s">
        <v>666</v>
      </c>
      <c r="F9" s="339" t="s">
        <v>662</v>
      </c>
      <c r="G9" s="339" t="s">
        <v>673</v>
      </c>
      <c r="H9" s="339" t="s">
        <v>963</v>
      </c>
      <c r="I9" s="339" t="s">
        <v>669</v>
      </c>
      <c r="J9" s="339" t="s">
        <v>670</v>
      </c>
      <c r="K9" s="336" t="s">
        <v>709</v>
      </c>
      <c r="L9" s="336"/>
      <c r="M9" s="336"/>
      <c r="N9" s="339" t="s">
        <v>1240</v>
      </c>
      <c r="O9" s="352" t="s">
        <v>855</v>
      </c>
      <c r="P9" s="352"/>
      <c r="Q9" s="348" t="s">
        <v>27</v>
      </c>
    </row>
    <row r="10" spans="1:17" ht="15.6">
      <c r="A10" s="336"/>
      <c r="B10" s="339" t="s">
        <v>24</v>
      </c>
      <c r="C10" s="339" t="s">
        <v>73</v>
      </c>
      <c r="D10" s="339" t="s">
        <v>137</v>
      </c>
      <c r="E10" s="339" t="s">
        <v>671</v>
      </c>
      <c r="F10" s="339" t="s">
        <v>667</v>
      </c>
      <c r="G10" s="339" t="s">
        <v>677</v>
      </c>
      <c r="H10" s="339" t="s">
        <v>27</v>
      </c>
      <c r="I10" s="339" t="s">
        <v>674</v>
      </c>
      <c r="J10" s="339" t="s">
        <v>27</v>
      </c>
      <c r="K10" s="336" t="s">
        <v>709</v>
      </c>
      <c r="L10" s="336"/>
      <c r="M10" s="336"/>
      <c r="N10" s="339" t="s">
        <v>1241</v>
      </c>
      <c r="O10" s="352" t="s">
        <v>881</v>
      </c>
      <c r="P10" s="353" t="s">
        <v>1040</v>
      </c>
      <c r="Q10" s="353"/>
    </row>
    <row r="11" spans="1:17" ht="15.6">
      <c r="A11" s="336"/>
      <c r="B11" s="339" t="s">
        <v>679</v>
      </c>
      <c r="C11" s="339" t="s">
        <v>75</v>
      </c>
      <c r="D11" s="339" t="s">
        <v>138</v>
      </c>
      <c r="E11" s="339" t="s">
        <v>675</v>
      </c>
      <c r="F11" s="339" t="s">
        <v>672</v>
      </c>
      <c r="G11" s="339" t="s">
        <v>682</v>
      </c>
      <c r="H11" s="336"/>
      <c r="I11" s="339" t="s">
        <v>678</v>
      </c>
      <c r="J11" s="336" t="s">
        <v>709</v>
      </c>
      <c r="K11" s="336" t="s">
        <v>709</v>
      </c>
      <c r="L11" s="336"/>
      <c r="M11" s="336"/>
      <c r="N11" s="339" t="s">
        <v>1242</v>
      </c>
      <c r="O11" s="349" t="s">
        <v>781</v>
      </c>
      <c r="P11" s="353" t="s">
        <v>794</v>
      </c>
      <c r="Q11" s="348" t="s">
        <v>788</v>
      </c>
    </row>
    <row r="12" spans="1:17" ht="15.6">
      <c r="A12" s="336"/>
      <c r="B12" s="339" t="s">
        <v>29</v>
      </c>
      <c r="C12" s="339" t="s">
        <v>71</v>
      </c>
      <c r="D12" s="339" t="s">
        <v>139</v>
      </c>
      <c r="E12" s="339" t="s">
        <v>680</v>
      </c>
      <c r="F12" s="339" t="s">
        <v>676</v>
      </c>
      <c r="G12" s="339" t="s">
        <v>686</v>
      </c>
      <c r="H12" s="336"/>
      <c r="I12" s="339" t="s">
        <v>683</v>
      </c>
      <c r="J12" s="336" t="s">
        <v>709</v>
      </c>
      <c r="K12" s="336" t="s">
        <v>709</v>
      </c>
      <c r="L12" s="336"/>
      <c r="M12" s="336"/>
      <c r="N12" s="339" t="s">
        <v>1243</v>
      </c>
      <c r="O12" s="352" t="s">
        <v>27</v>
      </c>
      <c r="P12" s="353" t="s">
        <v>798</v>
      </c>
      <c r="Q12" s="348" t="s">
        <v>27</v>
      </c>
    </row>
    <row r="13" spans="1:17" ht="15.6">
      <c r="A13" s="336"/>
      <c r="B13" s="339" t="s">
        <v>688</v>
      </c>
      <c r="C13" s="339" t="s">
        <v>76</v>
      </c>
      <c r="D13" s="339" t="s">
        <v>140</v>
      </c>
      <c r="E13" s="339" t="s">
        <v>684</v>
      </c>
      <c r="F13" s="339" t="s">
        <v>681</v>
      </c>
      <c r="G13" s="339" t="s">
        <v>691</v>
      </c>
      <c r="H13" s="336"/>
      <c r="I13" s="339" t="s">
        <v>687</v>
      </c>
      <c r="J13" s="336" t="s">
        <v>709</v>
      </c>
      <c r="K13" s="336" t="s">
        <v>709</v>
      </c>
      <c r="L13" s="336"/>
      <c r="M13" s="336"/>
      <c r="N13" s="339" t="s">
        <v>1244</v>
      </c>
      <c r="P13" s="352"/>
      <c r="Q13" s="353"/>
    </row>
    <row r="14" spans="1:17" ht="15.6">
      <c r="A14" s="336"/>
      <c r="B14" s="339" t="s">
        <v>30</v>
      </c>
      <c r="C14" s="339" t="s">
        <v>925</v>
      </c>
      <c r="D14" s="339" t="s">
        <v>141</v>
      </c>
      <c r="E14" s="339" t="s">
        <v>689</v>
      </c>
      <c r="F14" s="339" t="s">
        <v>685</v>
      </c>
      <c r="G14" s="339" t="s">
        <v>695</v>
      </c>
      <c r="H14" s="336"/>
      <c r="I14" s="339" t="s">
        <v>692</v>
      </c>
      <c r="J14" s="336" t="s">
        <v>709</v>
      </c>
      <c r="K14" s="336" t="s">
        <v>709</v>
      </c>
      <c r="L14" s="336"/>
      <c r="M14" s="336"/>
      <c r="N14" s="339" t="s">
        <v>1245</v>
      </c>
      <c r="O14"/>
      <c r="P14" s="353" t="s">
        <v>1060</v>
      </c>
      <c r="Q14" s="348" t="s">
        <v>790</v>
      </c>
    </row>
    <row r="15" spans="1:17" ht="15.6">
      <c r="A15" s="336"/>
      <c r="B15" s="339" t="s">
        <v>32</v>
      </c>
      <c r="C15" s="339" t="s">
        <v>924</v>
      </c>
      <c r="D15" s="339" t="s">
        <v>142</v>
      </c>
      <c r="E15" s="339" t="s">
        <v>693</v>
      </c>
      <c r="F15" s="339" t="s">
        <v>690</v>
      </c>
      <c r="G15" s="339" t="s">
        <v>698</v>
      </c>
      <c r="H15" s="336"/>
      <c r="I15" s="339" t="s">
        <v>696</v>
      </c>
      <c r="J15" s="336" t="s">
        <v>709</v>
      </c>
      <c r="K15" s="336" t="s">
        <v>709</v>
      </c>
      <c r="L15" s="336"/>
      <c r="M15" s="336"/>
      <c r="N15" s="339" t="s">
        <v>1246</v>
      </c>
      <c r="O15"/>
      <c r="P15" s="353" t="s">
        <v>1067</v>
      </c>
      <c r="Q15" s="348" t="s">
        <v>791</v>
      </c>
    </row>
    <row r="16" spans="1:17" ht="15.6">
      <c r="A16" s="336"/>
      <c r="B16" s="339" t="s">
        <v>33</v>
      </c>
      <c r="C16" s="339" t="s">
        <v>79</v>
      </c>
      <c r="D16" s="339" t="s">
        <v>143</v>
      </c>
      <c r="E16" s="336"/>
      <c r="F16" s="339" t="s">
        <v>964</v>
      </c>
      <c r="G16" s="339" t="s">
        <v>701</v>
      </c>
      <c r="H16" s="336"/>
      <c r="I16" s="339" t="s">
        <v>699</v>
      </c>
      <c r="J16" s="336" t="s">
        <v>709</v>
      </c>
      <c r="K16" s="336" t="s">
        <v>709</v>
      </c>
      <c r="L16" s="336"/>
      <c r="M16" s="336"/>
      <c r="N16" s="339" t="s">
        <v>1247</v>
      </c>
      <c r="O16"/>
      <c r="P16" s="353" t="s">
        <v>810</v>
      </c>
      <c r="Q16" s="348" t="s">
        <v>792</v>
      </c>
    </row>
    <row r="17" spans="1:17" ht="15.6">
      <c r="A17" s="336"/>
      <c r="B17" s="339" t="s">
        <v>34</v>
      </c>
      <c r="C17" s="339" t="s">
        <v>83</v>
      </c>
      <c r="D17" s="339" t="s">
        <v>144</v>
      </c>
      <c r="E17" s="336"/>
      <c r="F17" s="339" t="s">
        <v>965</v>
      </c>
      <c r="G17" s="339" t="s">
        <v>704</v>
      </c>
      <c r="H17" s="336"/>
      <c r="I17" s="339" t="s">
        <v>702</v>
      </c>
      <c r="J17" s="336" t="s">
        <v>709</v>
      </c>
      <c r="K17" s="336" t="s">
        <v>709</v>
      </c>
      <c r="L17" s="336"/>
      <c r="M17" s="336"/>
      <c r="N17" s="339" t="s">
        <v>1248</v>
      </c>
      <c r="O17"/>
      <c r="P17" s="353" t="s">
        <v>813</v>
      </c>
      <c r="Q17" s="348" t="s">
        <v>793</v>
      </c>
    </row>
    <row r="18" spans="1:17" ht="15.6">
      <c r="A18" s="336"/>
      <c r="B18" s="337"/>
      <c r="C18" s="339" t="s">
        <v>86</v>
      </c>
      <c r="D18" s="339" t="s">
        <v>145</v>
      </c>
      <c r="E18" s="336"/>
      <c r="F18" s="339" t="s">
        <v>966</v>
      </c>
      <c r="G18" s="339" t="s">
        <v>707</v>
      </c>
      <c r="H18" s="336"/>
      <c r="I18" s="339" t="s">
        <v>705</v>
      </c>
      <c r="J18" s="336" t="s">
        <v>709</v>
      </c>
      <c r="K18" s="336" t="s">
        <v>709</v>
      </c>
      <c r="L18" s="336"/>
      <c r="M18" s="336"/>
      <c r="N18" s="339" t="s">
        <v>1249</v>
      </c>
      <c r="O18"/>
      <c r="P18" s="352"/>
      <c r="Q18" s="348" t="s">
        <v>1050</v>
      </c>
    </row>
    <row r="19" spans="1:17" ht="15.6">
      <c r="A19" s="336"/>
      <c r="B19" s="337" t="s">
        <v>709</v>
      </c>
      <c r="C19" s="339" t="s">
        <v>90</v>
      </c>
      <c r="D19" s="339" t="s">
        <v>146</v>
      </c>
      <c r="E19" s="336"/>
      <c r="F19" s="339" t="s">
        <v>694</v>
      </c>
      <c r="G19" s="339" t="s">
        <v>711</v>
      </c>
      <c r="H19" s="336"/>
      <c r="I19" s="339" t="s">
        <v>708</v>
      </c>
      <c r="J19" s="336" t="s">
        <v>709</v>
      </c>
      <c r="K19" s="336" t="s">
        <v>709</v>
      </c>
      <c r="L19" s="336"/>
      <c r="M19" s="336"/>
      <c r="N19" s="339" t="s">
        <v>1250</v>
      </c>
      <c r="O19"/>
      <c r="P19" s="353" t="s">
        <v>1087</v>
      </c>
      <c r="Q19" s="348" t="s">
        <v>1051</v>
      </c>
    </row>
    <row r="20" spans="1:17" ht="15.6">
      <c r="A20" s="336"/>
      <c r="B20" s="337"/>
      <c r="C20" s="339" t="s">
        <v>34</v>
      </c>
      <c r="D20" s="339" t="s">
        <v>34</v>
      </c>
      <c r="E20" s="336"/>
      <c r="F20" s="339" t="s">
        <v>697</v>
      </c>
      <c r="G20" s="339" t="s">
        <v>714</v>
      </c>
      <c r="H20" s="336"/>
      <c r="I20" s="339" t="s">
        <v>712</v>
      </c>
      <c r="J20" s="336" t="s">
        <v>709</v>
      </c>
      <c r="K20" s="336" t="s">
        <v>709</v>
      </c>
      <c r="L20" s="336"/>
      <c r="M20" s="336"/>
      <c r="N20" s="339" t="s">
        <v>1251</v>
      </c>
      <c r="O20"/>
      <c r="P20" s="353" t="s">
        <v>818</v>
      </c>
      <c r="Q20" s="413" t="s">
        <v>27</v>
      </c>
    </row>
    <row r="21" spans="1:17" ht="15.6">
      <c r="A21" s="336"/>
      <c r="B21" s="337"/>
      <c r="C21" s="337"/>
      <c r="D21" s="336"/>
      <c r="E21" s="336"/>
      <c r="F21" s="339" t="s">
        <v>700</v>
      </c>
      <c r="G21" s="339" t="s">
        <v>716</v>
      </c>
      <c r="H21" s="336"/>
      <c r="I21" s="339" t="s">
        <v>715</v>
      </c>
      <c r="J21" s="336" t="s">
        <v>709</v>
      </c>
      <c r="K21" s="336" t="s">
        <v>709</v>
      </c>
      <c r="L21" s="336"/>
      <c r="M21" s="336"/>
      <c r="N21" s="339" t="s">
        <v>1252</v>
      </c>
      <c r="O21"/>
      <c r="P21" s="353" t="s">
        <v>820</v>
      </c>
      <c r="Q21" s="353"/>
    </row>
    <row r="22" spans="1:17" ht="15.6">
      <c r="A22" s="336"/>
      <c r="B22" s="336"/>
      <c r="C22" s="336"/>
      <c r="D22" s="336"/>
      <c r="E22" s="336"/>
      <c r="F22" s="339" t="s">
        <v>703</v>
      </c>
      <c r="G22" s="339" t="s">
        <v>718</v>
      </c>
      <c r="H22" s="336"/>
      <c r="I22" s="339" t="s">
        <v>717</v>
      </c>
      <c r="J22" s="336" t="s">
        <v>709</v>
      </c>
      <c r="K22" s="336" t="s">
        <v>709</v>
      </c>
      <c r="L22" s="336"/>
      <c r="M22" s="336"/>
      <c r="N22" s="339" t="s">
        <v>1253</v>
      </c>
      <c r="O22"/>
      <c r="P22" s="353" t="s">
        <v>1431</v>
      </c>
      <c r="Q22" s="348" t="s">
        <v>795</v>
      </c>
    </row>
    <row r="23" spans="1:17" ht="15.6">
      <c r="A23" s="336"/>
      <c r="B23" s="336"/>
      <c r="C23" s="336"/>
      <c r="D23" s="336"/>
      <c r="E23" s="336"/>
      <c r="F23" s="339" t="s">
        <v>706</v>
      </c>
      <c r="G23" s="339" t="s">
        <v>720</v>
      </c>
      <c r="H23" s="336"/>
      <c r="I23" s="339" t="s">
        <v>719</v>
      </c>
      <c r="J23" s="336" t="s">
        <v>709</v>
      </c>
      <c r="K23" s="336" t="s">
        <v>709</v>
      </c>
      <c r="L23" s="336"/>
      <c r="M23" s="336"/>
      <c r="N23" s="339" t="s">
        <v>1254</v>
      </c>
      <c r="O23"/>
      <c r="P23" s="353" t="s">
        <v>824</v>
      </c>
      <c r="Q23" s="348" t="s">
        <v>796</v>
      </c>
    </row>
    <row r="24" spans="1:17" ht="15.6">
      <c r="A24" s="336"/>
      <c r="B24" s="336"/>
      <c r="C24" s="336"/>
      <c r="D24" s="336"/>
      <c r="E24" s="336"/>
      <c r="F24" s="339" t="s">
        <v>710</v>
      </c>
      <c r="G24" s="339" t="s">
        <v>722</v>
      </c>
      <c r="H24" s="336"/>
      <c r="I24" s="339" t="s">
        <v>721</v>
      </c>
      <c r="J24" s="336" t="s">
        <v>709</v>
      </c>
      <c r="K24" s="336" t="s">
        <v>709</v>
      </c>
      <c r="L24" s="336"/>
      <c r="M24" s="336"/>
      <c r="N24" s="339" t="s">
        <v>1255</v>
      </c>
      <c r="O24"/>
      <c r="P24" s="353" t="s">
        <v>826</v>
      </c>
      <c r="Q24" s="348" t="s">
        <v>797</v>
      </c>
    </row>
    <row r="25" spans="1:17" ht="15.6">
      <c r="A25" s="336"/>
      <c r="B25" s="336"/>
      <c r="C25" s="336"/>
      <c r="D25" s="336"/>
      <c r="E25" s="336"/>
      <c r="F25" s="339" t="s">
        <v>713</v>
      </c>
      <c r="G25" s="339" t="s">
        <v>723</v>
      </c>
      <c r="H25" s="336"/>
      <c r="I25" s="339" t="s">
        <v>699</v>
      </c>
      <c r="J25" s="336" t="s">
        <v>709</v>
      </c>
      <c r="K25" s="336" t="s">
        <v>709</v>
      </c>
      <c r="L25" s="336"/>
      <c r="M25" s="336"/>
      <c r="N25" s="339" t="s">
        <v>1256</v>
      </c>
      <c r="O25"/>
      <c r="P25" s="352"/>
      <c r="Q25" s="348" t="s">
        <v>27</v>
      </c>
    </row>
    <row r="26" spans="1:17" ht="15.6">
      <c r="A26" s="336"/>
      <c r="B26" s="336"/>
      <c r="C26" s="336"/>
      <c r="D26" s="336"/>
      <c r="E26" s="336"/>
      <c r="F26" s="339" t="s">
        <v>27</v>
      </c>
      <c r="G26" s="339" t="s">
        <v>725</v>
      </c>
      <c r="H26" s="336"/>
      <c r="I26" s="339" t="s">
        <v>724</v>
      </c>
      <c r="J26" s="336" t="s">
        <v>709</v>
      </c>
      <c r="K26" s="336" t="s">
        <v>709</v>
      </c>
      <c r="L26" s="336"/>
      <c r="M26" s="336"/>
      <c r="N26" s="339" t="s">
        <v>1257</v>
      </c>
      <c r="O26"/>
      <c r="P26" s="353" t="s">
        <v>829</v>
      </c>
      <c r="Q26" s="353"/>
    </row>
    <row r="27" spans="1:17" ht="15.6">
      <c r="A27" s="336"/>
      <c r="B27" s="336"/>
      <c r="C27" s="336"/>
      <c r="D27" s="336"/>
      <c r="E27" s="336"/>
      <c r="F27" s="336"/>
      <c r="G27" s="339" t="s">
        <v>727</v>
      </c>
      <c r="H27" s="336"/>
      <c r="I27" s="339" t="s">
        <v>726</v>
      </c>
      <c r="J27" s="336" t="s">
        <v>709</v>
      </c>
      <c r="K27" s="336" t="s">
        <v>709</v>
      </c>
      <c r="L27" s="336"/>
      <c r="M27" s="336"/>
      <c r="N27" s="339" t="s">
        <v>1258</v>
      </c>
      <c r="O27"/>
      <c r="P27" s="353" t="s">
        <v>835</v>
      </c>
      <c r="Q27" s="348" t="s">
        <v>799</v>
      </c>
    </row>
    <row r="28" spans="1:17" ht="15.6">
      <c r="A28" s="336"/>
      <c r="B28" s="336"/>
      <c r="C28" s="336"/>
      <c r="D28" s="336"/>
      <c r="E28" s="336"/>
      <c r="F28" s="338"/>
      <c r="G28" s="339" t="s">
        <v>729</v>
      </c>
      <c r="H28" s="336"/>
      <c r="I28" s="339" t="s">
        <v>728</v>
      </c>
      <c r="J28" s="336" t="s">
        <v>709</v>
      </c>
      <c r="K28" s="336" t="s">
        <v>709</v>
      </c>
      <c r="L28" s="336"/>
      <c r="M28" s="336"/>
      <c r="N28" s="339" t="s">
        <v>1259</v>
      </c>
      <c r="O28"/>
      <c r="P28" s="352"/>
      <c r="Q28" s="348" t="s">
        <v>800</v>
      </c>
    </row>
    <row r="29" spans="1:17" ht="15.6">
      <c r="A29" s="336"/>
      <c r="B29" s="336"/>
      <c r="C29" s="336"/>
      <c r="D29" s="336"/>
      <c r="E29" s="336"/>
      <c r="F29" s="336"/>
      <c r="G29" s="339" t="s">
        <v>731</v>
      </c>
      <c r="H29" s="336"/>
      <c r="I29" s="339" t="s">
        <v>730</v>
      </c>
      <c r="J29" s="336" t="s">
        <v>709</v>
      </c>
      <c r="K29" s="336" t="s">
        <v>709</v>
      </c>
      <c r="L29" s="336"/>
      <c r="M29" s="336"/>
      <c r="N29" s="339" t="s">
        <v>1260</v>
      </c>
      <c r="O29"/>
      <c r="P29" s="353" t="s">
        <v>838</v>
      </c>
      <c r="Q29" s="348" t="s">
        <v>801</v>
      </c>
    </row>
    <row r="30" spans="1:17" ht="15.6">
      <c r="A30" s="336"/>
      <c r="B30" s="336"/>
      <c r="C30" s="336"/>
      <c r="D30" s="336"/>
      <c r="E30" s="336"/>
      <c r="F30" s="336"/>
      <c r="G30" s="339" t="s">
        <v>733</v>
      </c>
      <c r="H30" s="336"/>
      <c r="I30" s="339" t="s">
        <v>732</v>
      </c>
      <c r="J30" s="336" t="s">
        <v>709</v>
      </c>
      <c r="K30" s="336" t="s">
        <v>709</v>
      </c>
      <c r="L30" s="336"/>
      <c r="M30" s="336"/>
      <c r="N30" s="339" t="s">
        <v>1261</v>
      </c>
      <c r="O30"/>
      <c r="P30" s="353" t="s">
        <v>841</v>
      </c>
      <c r="Q30" s="348" t="s">
        <v>1058</v>
      </c>
    </row>
    <row r="31" spans="1:17" ht="15.6">
      <c r="A31" s="336"/>
      <c r="B31" s="336"/>
      <c r="C31" s="336"/>
      <c r="D31" s="336"/>
      <c r="E31" s="336"/>
      <c r="F31" s="336"/>
      <c r="G31" s="339" t="s">
        <v>733</v>
      </c>
      <c r="H31" s="336"/>
      <c r="I31" s="339" t="s">
        <v>734</v>
      </c>
      <c r="J31" s="336" t="s">
        <v>709</v>
      </c>
      <c r="K31" s="336" t="s">
        <v>709</v>
      </c>
      <c r="L31" s="336"/>
      <c r="M31" s="336"/>
      <c r="N31" s="339" t="s">
        <v>1262</v>
      </c>
      <c r="O31"/>
      <c r="P31" s="353" t="s">
        <v>844</v>
      </c>
      <c r="Q31" s="353"/>
    </row>
    <row r="32" spans="1:17" ht="15.6">
      <c r="A32" s="336"/>
      <c r="B32" s="336"/>
      <c r="C32" s="336"/>
      <c r="D32" s="336"/>
      <c r="E32" s="336"/>
      <c r="F32" s="336"/>
      <c r="G32" s="339" t="s">
        <v>736</v>
      </c>
      <c r="H32" s="336"/>
      <c r="I32" s="339" t="s">
        <v>735</v>
      </c>
      <c r="J32" s="336" t="s">
        <v>709</v>
      </c>
      <c r="K32" s="336" t="s">
        <v>709</v>
      </c>
      <c r="L32" s="336"/>
      <c r="M32" s="336"/>
      <c r="N32" s="339" t="s">
        <v>1263</v>
      </c>
      <c r="O32"/>
      <c r="P32" s="353" t="s">
        <v>848</v>
      </c>
      <c r="Q32" s="348" t="s">
        <v>1062</v>
      </c>
    </row>
    <row r="33" spans="1:17" ht="15.6">
      <c r="A33" s="336"/>
      <c r="B33" s="336"/>
      <c r="C33" s="336"/>
      <c r="D33" s="336"/>
      <c r="E33" s="336"/>
      <c r="F33" s="336"/>
      <c r="G33" s="339" t="s">
        <v>738</v>
      </c>
      <c r="H33" s="336"/>
      <c r="I33" s="339" t="s">
        <v>737</v>
      </c>
      <c r="J33" s="336" t="s">
        <v>709</v>
      </c>
      <c r="K33" s="336" t="s">
        <v>709</v>
      </c>
      <c r="L33" s="336"/>
      <c r="M33" s="336"/>
      <c r="N33" s="339" t="s">
        <v>1264</v>
      </c>
      <c r="O33"/>
      <c r="P33" s="353" t="s">
        <v>852</v>
      </c>
      <c r="Q33" s="348" t="s">
        <v>803</v>
      </c>
    </row>
    <row r="34" spans="1:17" ht="15.6">
      <c r="A34" s="336"/>
      <c r="B34" s="336"/>
      <c r="C34" s="336"/>
      <c r="D34" s="336"/>
      <c r="E34" s="336"/>
      <c r="F34" s="336"/>
      <c r="G34" s="339" t="s">
        <v>740</v>
      </c>
      <c r="H34" s="336"/>
      <c r="I34" s="339" t="s">
        <v>739</v>
      </c>
      <c r="J34" s="336" t="s">
        <v>709</v>
      </c>
      <c r="K34" s="336" t="s">
        <v>709</v>
      </c>
      <c r="L34" s="336"/>
      <c r="M34" s="336"/>
      <c r="N34" s="339" t="s">
        <v>1265</v>
      </c>
      <c r="O34"/>
      <c r="P34" s="352"/>
      <c r="Q34" s="348" t="s">
        <v>804</v>
      </c>
    </row>
    <row r="35" spans="1:17" ht="15.6">
      <c r="A35" s="336"/>
      <c r="B35" s="336"/>
      <c r="C35" s="336"/>
      <c r="D35" s="336"/>
      <c r="E35" s="336"/>
      <c r="F35" s="336"/>
      <c r="G35" s="339" t="s">
        <v>742</v>
      </c>
      <c r="H35" s="336"/>
      <c r="I35" s="339" t="s">
        <v>741</v>
      </c>
      <c r="J35" s="336" t="s">
        <v>709</v>
      </c>
      <c r="K35" s="336" t="s">
        <v>709</v>
      </c>
      <c r="L35" s="336"/>
      <c r="M35" s="336"/>
      <c r="N35" s="339" t="s">
        <v>1266</v>
      </c>
      <c r="O35"/>
      <c r="P35" s="353" t="s">
        <v>856</v>
      </c>
      <c r="Q35" s="348" t="s">
        <v>805</v>
      </c>
    </row>
    <row r="36" spans="1:17" ht="15.6">
      <c r="A36" s="336"/>
      <c r="B36" s="336"/>
      <c r="C36" s="336"/>
      <c r="D36" s="336"/>
      <c r="E36" s="336"/>
      <c r="F36" s="336"/>
      <c r="G36" s="339" t="s">
        <v>743</v>
      </c>
      <c r="H36" s="336"/>
      <c r="I36" s="336"/>
      <c r="J36" s="336" t="s">
        <v>709</v>
      </c>
      <c r="K36" s="336" t="s">
        <v>709</v>
      </c>
      <c r="L36" s="336"/>
      <c r="M36" s="336"/>
      <c r="N36" s="339" t="s">
        <v>1267</v>
      </c>
      <c r="O36"/>
      <c r="P36" s="353" t="s">
        <v>860</v>
      </c>
      <c r="Q36" s="348" t="s">
        <v>1066</v>
      </c>
    </row>
    <row r="37" spans="1:17" ht="15.6">
      <c r="A37" s="336"/>
      <c r="B37" s="336"/>
      <c r="C37" s="336"/>
      <c r="D37" s="336"/>
      <c r="E37" s="336"/>
      <c r="F37" s="336"/>
      <c r="G37" s="339" t="s">
        <v>744</v>
      </c>
      <c r="H37" s="336"/>
      <c r="I37" s="336"/>
      <c r="J37" s="336" t="s">
        <v>709</v>
      </c>
      <c r="K37" s="336" t="s">
        <v>709</v>
      </c>
      <c r="L37" s="336"/>
      <c r="M37" s="336"/>
      <c r="N37" s="339" t="s">
        <v>1268</v>
      </c>
      <c r="O37"/>
      <c r="P37" s="353" t="s">
        <v>864</v>
      </c>
      <c r="Q37" s="348" t="s">
        <v>27</v>
      </c>
    </row>
    <row r="38" spans="1:17" ht="15.6">
      <c r="A38" s="336"/>
      <c r="B38" s="336"/>
      <c r="C38" s="336"/>
      <c r="D38" s="336"/>
      <c r="E38" s="336"/>
      <c r="F38" s="336"/>
      <c r="G38" s="339" t="s">
        <v>745</v>
      </c>
      <c r="H38" s="336"/>
      <c r="I38" s="336"/>
      <c r="J38" s="336" t="s">
        <v>709</v>
      </c>
      <c r="K38" s="336" t="s">
        <v>709</v>
      </c>
      <c r="L38" s="336"/>
      <c r="M38" s="336"/>
      <c r="N38" s="339" t="s">
        <v>1269</v>
      </c>
      <c r="O38"/>
      <c r="P38" s="353" t="s">
        <v>871</v>
      </c>
      <c r="Q38" s="353"/>
    </row>
    <row r="39" spans="1:17" ht="15.6">
      <c r="A39" s="336"/>
      <c r="B39" s="336"/>
      <c r="C39" s="336"/>
      <c r="D39" s="336"/>
      <c r="E39" s="336"/>
      <c r="F39" s="336"/>
      <c r="G39" s="339" t="s">
        <v>746</v>
      </c>
      <c r="H39" s="336"/>
      <c r="I39" s="336"/>
      <c r="J39" s="336" t="s">
        <v>709</v>
      </c>
      <c r="K39" s="336" t="s">
        <v>709</v>
      </c>
      <c r="L39" s="336"/>
      <c r="M39" s="336"/>
      <c r="N39" s="339" t="s">
        <v>1270</v>
      </c>
      <c r="O39"/>
      <c r="P39" s="353" t="s">
        <v>877</v>
      </c>
      <c r="Q39" s="348" t="s">
        <v>806</v>
      </c>
    </row>
    <row r="40" spans="1:17" ht="15.6">
      <c r="A40" s="336"/>
      <c r="B40" s="336"/>
      <c r="C40" s="336"/>
      <c r="D40" s="336"/>
      <c r="E40" s="336"/>
      <c r="F40" s="336"/>
      <c r="G40" s="339" t="s">
        <v>747</v>
      </c>
      <c r="H40" s="336"/>
      <c r="I40" s="336"/>
      <c r="J40" s="336" t="s">
        <v>709</v>
      </c>
      <c r="K40" s="336" t="s">
        <v>709</v>
      </c>
      <c r="L40" s="336"/>
      <c r="M40" s="336"/>
      <c r="N40" s="339" t="s">
        <v>1271</v>
      </c>
      <c r="O40"/>
      <c r="P40" s="353" t="s">
        <v>886</v>
      </c>
      <c r="Q40" s="348" t="s">
        <v>807</v>
      </c>
    </row>
    <row r="41" spans="1:17" ht="15.6">
      <c r="A41" s="336"/>
      <c r="B41" s="336"/>
      <c r="C41" s="336"/>
      <c r="D41" s="336"/>
      <c r="E41" s="336"/>
      <c r="F41" s="336"/>
      <c r="G41" s="339" t="s">
        <v>748</v>
      </c>
      <c r="H41" s="336"/>
      <c r="I41" s="336"/>
      <c r="J41" s="336" t="s">
        <v>709</v>
      </c>
      <c r="K41" s="336" t="s">
        <v>709</v>
      </c>
      <c r="L41" s="336"/>
      <c r="M41" s="336"/>
      <c r="N41" s="339" t="s">
        <v>1272</v>
      </c>
      <c r="O41"/>
      <c r="P41" s="352"/>
      <c r="Q41" s="348" t="s">
        <v>808</v>
      </c>
    </row>
    <row r="42" spans="1:17" ht="15.6">
      <c r="A42" s="336"/>
      <c r="B42" s="336"/>
      <c r="C42" s="336"/>
      <c r="D42" s="336"/>
      <c r="E42" s="336"/>
      <c r="F42" s="336"/>
      <c r="G42" s="339" t="s">
        <v>749</v>
      </c>
      <c r="H42" s="336"/>
      <c r="I42" s="336"/>
      <c r="J42" s="336" t="s">
        <v>709</v>
      </c>
      <c r="K42" s="336" t="s">
        <v>709</v>
      </c>
      <c r="L42" s="336"/>
      <c r="M42" s="336"/>
      <c r="N42" s="339" t="s">
        <v>1273</v>
      </c>
      <c r="O42"/>
      <c r="P42" s="353" t="s">
        <v>882</v>
      </c>
      <c r="Q42" s="348" t="s">
        <v>809</v>
      </c>
    </row>
    <row r="43" spans="1:17" ht="15.6">
      <c r="A43" s="336"/>
      <c r="B43" s="336"/>
      <c r="C43" s="336"/>
      <c r="D43" s="336"/>
      <c r="E43" s="336"/>
      <c r="F43" s="336"/>
      <c r="G43" s="339" t="s">
        <v>750</v>
      </c>
      <c r="H43" s="336"/>
      <c r="I43" s="336"/>
      <c r="J43" s="336" t="s">
        <v>709</v>
      </c>
      <c r="K43" s="336" t="s">
        <v>709</v>
      </c>
      <c r="L43" s="336"/>
      <c r="M43" s="336"/>
      <c r="N43" s="339" t="s">
        <v>1274</v>
      </c>
      <c r="O43"/>
      <c r="P43" s="353" t="s">
        <v>884</v>
      </c>
      <c r="Q43" s="348" t="s">
        <v>27</v>
      </c>
    </row>
    <row r="44" spans="1:17" ht="15.6">
      <c r="A44" s="336"/>
      <c r="B44" s="336"/>
      <c r="C44" s="336"/>
      <c r="D44" s="336"/>
      <c r="E44" s="336"/>
      <c r="F44" s="336"/>
      <c r="G44" s="339" t="s">
        <v>751</v>
      </c>
      <c r="H44" s="336"/>
      <c r="I44" s="336"/>
      <c r="J44" s="336" t="s">
        <v>709</v>
      </c>
      <c r="K44" s="336" t="s">
        <v>709</v>
      </c>
      <c r="L44" s="336"/>
      <c r="M44" s="336"/>
      <c r="N44" s="336"/>
      <c r="O44"/>
      <c r="P44" s="353" t="s">
        <v>891</v>
      </c>
      <c r="Q44" s="353"/>
    </row>
    <row r="45" spans="1:17" ht="15.6">
      <c r="A45" s="336"/>
      <c r="B45" s="336"/>
      <c r="C45" s="336"/>
      <c r="D45" s="336"/>
      <c r="E45" s="336"/>
      <c r="F45" s="336"/>
      <c r="G45" s="339" t="s">
        <v>752</v>
      </c>
      <c r="H45" s="336"/>
      <c r="I45" s="336"/>
      <c r="J45" s="336" t="s">
        <v>709</v>
      </c>
      <c r="K45" s="336" t="s">
        <v>709</v>
      </c>
      <c r="L45" s="336"/>
      <c r="M45" s="336"/>
      <c r="N45" s="336"/>
      <c r="O45"/>
      <c r="P45" s="353" t="s">
        <v>895</v>
      </c>
      <c r="Q45" s="348" t="s">
        <v>811</v>
      </c>
    </row>
    <row r="46" spans="1:17" ht="15.6">
      <c r="A46" s="336"/>
      <c r="B46" s="336"/>
      <c r="C46" s="336"/>
      <c r="D46" s="336"/>
      <c r="E46" s="336"/>
      <c r="F46" s="336"/>
      <c r="G46" s="339" t="s">
        <v>753</v>
      </c>
      <c r="H46" s="336"/>
      <c r="I46" s="336"/>
      <c r="J46" s="336" t="s">
        <v>709</v>
      </c>
      <c r="K46" s="336" t="s">
        <v>709</v>
      </c>
      <c r="L46" s="336"/>
      <c r="M46" s="336"/>
      <c r="N46" s="336"/>
      <c r="O46"/>
      <c r="P46" s="353" t="s">
        <v>901</v>
      </c>
      <c r="Q46" s="348" t="s">
        <v>812</v>
      </c>
    </row>
    <row r="47" spans="1:17" ht="15.6">
      <c r="A47" s="336"/>
      <c r="B47" s="336"/>
      <c r="C47" s="336"/>
      <c r="D47" s="336"/>
      <c r="E47" s="336"/>
      <c r="F47" s="336"/>
      <c r="G47" s="339" t="s">
        <v>754</v>
      </c>
      <c r="H47" s="336"/>
      <c r="I47" s="336"/>
      <c r="J47" s="336" t="s">
        <v>709</v>
      </c>
      <c r="K47" s="336" t="s">
        <v>709</v>
      </c>
      <c r="L47" s="336"/>
      <c r="M47" s="336"/>
      <c r="N47" s="336"/>
      <c r="O47"/>
      <c r="P47" s="353" t="s">
        <v>906</v>
      </c>
      <c r="Q47" s="348" t="s">
        <v>27</v>
      </c>
    </row>
    <row r="48" spans="1:17" ht="15.6">
      <c r="A48" s="336"/>
      <c r="B48" s="336"/>
      <c r="C48" s="336"/>
      <c r="D48" s="336"/>
      <c r="E48" s="336"/>
      <c r="F48" s="336"/>
      <c r="G48" s="339" t="s">
        <v>755</v>
      </c>
      <c r="H48" s="336"/>
      <c r="I48" s="336"/>
      <c r="J48" s="336" t="s">
        <v>709</v>
      </c>
      <c r="K48" s="336" t="s">
        <v>709</v>
      </c>
      <c r="L48" s="336"/>
      <c r="M48" s="336"/>
      <c r="N48" s="336"/>
      <c r="O48"/>
      <c r="Q48" s="353"/>
    </row>
    <row r="49" spans="1:17" ht="15.6">
      <c r="A49" s="336"/>
      <c r="B49" s="336"/>
      <c r="C49" s="336"/>
      <c r="D49" s="336"/>
      <c r="E49" s="336"/>
      <c r="F49" s="336"/>
      <c r="G49" s="339" t="s">
        <v>756</v>
      </c>
      <c r="H49" s="336"/>
      <c r="I49" s="336"/>
      <c r="J49" s="336" t="s">
        <v>709</v>
      </c>
      <c r="K49" s="336" t="s">
        <v>709</v>
      </c>
      <c r="L49" s="336"/>
      <c r="M49" s="336"/>
      <c r="N49" s="336"/>
      <c r="O49"/>
      <c r="Q49" s="348" t="s">
        <v>1073</v>
      </c>
    </row>
    <row r="50" spans="1:17" ht="15.6">
      <c r="A50" s="336"/>
      <c r="B50" s="336"/>
      <c r="C50" s="336"/>
      <c r="D50" s="336"/>
      <c r="E50" s="336"/>
      <c r="F50" s="336"/>
      <c r="G50" s="339" t="s">
        <v>757</v>
      </c>
      <c r="H50" s="336"/>
      <c r="I50" s="336"/>
      <c r="J50" s="336" t="s">
        <v>709</v>
      </c>
      <c r="K50" s="336" t="s">
        <v>709</v>
      </c>
      <c r="L50" s="336"/>
      <c r="M50" s="336"/>
      <c r="N50" s="336"/>
      <c r="O50"/>
      <c r="Q50" s="348" t="s">
        <v>814</v>
      </c>
    </row>
    <row r="51" spans="1:17" ht="15.6">
      <c r="A51" s="336"/>
      <c r="B51" s="336"/>
      <c r="C51" s="336"/>
      <c r="D51" s="336"/>
      <c r="E51" s="336"/>
      <c r="F51" s="336"/>
      <c r="G51" s="339" t="s">
        <v>758</v>
      </c>
      <c r="H51" s="336"/>
      <c r="I51" s="336"/>
      <c r="J51" s="336" t="s">
        <v>709</v>
      </c>
      <c r="K51" s="336" t="s">
        <v>709</v>
      </c>
      <c r="L51" s="336"/>
      <c r="M51" s="336"/>
      <c r="N51" s="336"/>
      <c r="O51"/>
      <c r="Q51" s="348" t="s">
        <v>815</v>
      </c>
    </row>
    <row r="52" spans="1:17" ht="15.6">
      <c r="A52" s="336"/>
      <c r="B52" s="336"/>
      <c r="C52" s="336"/>
      <c r="D52" s="336"/>
      <c r="E52" s="336"/>
      <c r="F52" s="336"/>
      <c r="G52" s="339" t="s">
        <v>759</v>
      </c>
      <c r="H52" s="336"/>
      <c r="I52" s="336"/>
      <c r="J52" s="336" t="s">
        <v>709</v>
      </c>
      <c r="K52" s="336" t="s">
        <v>709</v>
      </c>
      <c r="L52" s="336"/>
      <c r="M52" s="336"/>
      <c r="N52" s="336"/>
      <c r="O52"/>
      <c r="Q52" s="348" t="s">
        <v>816</v>
      </c>
    </row>
    <row r="53" spans="1:17" ht="15.6">
      <c r="A53" s="336"/>
      <c r="B53" s="336"/>
      <c r="C53" s="336"/>
      <c r="D53" s="336"/>
      <c r="E53" s="336"/>
      <c r="F53" s="336"/>
      <c r="G53" s="339" t="s">
        <v>760</v>
      </c>
      <c r="H53" s="336"/>
      <c r="I53" s="336"/>
      <c r="J53" s="336" t="s">
        <v>709</v>
      </c>
      <c r="K53" s="336" t="s">
        <v>709</v>
      </c>
      <c r="L53" s="336"/>
      <c r="M53" s="336"/>
      <c r="N53" s="336"/>
      <c r="O53"/>
      <c r="Q53" s="348" t="s">
        <v>27</v>
      </c>
    </row>
    <row r="54" spans="1:17" ht="15.6">
      <c r="A54" s="336"/>
      <c r="B54" s="336"/>
      <c r="C54" s="336"/>
      <c r="D54" s="336"/>
      <c r="E54" s="336"/>
      <c r="F54" s="336"/>
      <c r="G54" s="339" t="s">
        <v>761</v>
      </c>
      <c r="H54" s="336"/>
      <c r="I54" s="336"/>
      <c r="J54" s="336" t="s">
        <v>709</v>
      </c>
      <c r="K54" s="336" t="s">
        <v>709</v>
      </c>
      <c r="L54" s="336"/>
      <c r="M54" s="336"/>
      <c r="N54" s="336"/>
      <c r="O54"/>
      <c r="Q54" s="348"/>
    </row>
    <row r="55" spans="1:17" ht="15.6">
      <c r="A55" s="336"/>
      <c r="B55" s="336"/>
      <c r="C55" s="336"/>
      <c r="D55" s="336"/>
      <c r="E55" s="336"/>
      <c r="F55" s="336"/>
      <c r="G55" s="339" t="s">
        <v>762</v>
      </c>
      <c r="H55" s="336"/>
      <c r="I55" s="336"/>
      <c r="J55" s="336" t="s">
        <v>709</v>
      </c>
      <c r="K55" s="336" t="s">
        <v>709</v>
      </c>
      <c r="L55" s="336"/>
      <c r="M55" s="336"/>
      <c r="N55" s="336"/>
      <c r="O55"/>
      <c r="Q55" s="348" t="s">
        <v>1088</v>
      </c>
    </row>
    <row r="56" spans="1:17" ht="15.6">
      <c r="A56" s="336"/>
      <c r="B56" s="336"/>
      <c r="C56" s="336"/>
      <c r="D56" s="336"/>
      <c r="E56" s="336"/>
      <c r="F56" s="336"/>
      <c r="G56" s="339" t="s">
        <v>763</v>
      </c>
      <c r="H56" s="336"/>
      <c r="I56" s="336"/>
      <c r="J56" s="336" t="s">
        <v>709</v>
      </c>
      <c r="K56" s="336" t="s">
        <v>709</v>
      </c>
      <c r="L56" s="336"/>
      <c r="M56" s="336"/>
      <c r="N56" s="336"/>
      <c r="O56"/>
      <c r="Q56" s="348" t="s">
        <v>27</v>
      </c>
    </row>
    <row r="57" spans="1:17" ht="15.6">
      <c r="A57" s="336"/>
      <c r="B57" s="336"/>
      <c r="C57" s="336"/>
      <c r="D57" s="336"/>
      <c r="E57" s="336"/>
      <c r="F57" s="336"/>
      <c r="G57" s="339" t="s">
        <v>764</v>
      </c>
      <c r="H57" s="336"/>
      <c r="I57" s="336"/>
      <c r="J57" s="336" t="s">
        <v>709</v>
      </c>
      <c r="K57" s="336" t="s">
        <v>709</v>
      </c>
      <c r="L57" s="336"/>
      <c r="M57" s="336"/>
      <c r="N57" s="336"/>
      <c r="O57"/>
      <c r="Q57" s="353"/>
    </row>
    <row r="58" spans="1:17" ht="15.6">
      <c r="A58" s="336"/>
      <c r="B58" s="336"/>
      <c r="C58" s="336"/>
      <c r="D58" s="336"/>
      <c r="E58" s="336"/>
      <c r="F58" s="336"/>
      <c r="G58" s="339" t="s">
        <v>765</v>
      </c>
      <c r="H58" s="336"/>
      <c r="I58" s="336"/>
      <c r="J58" s="336" t="s">
        <v>709</v>
      </c>
      <c r="K58" s="336" t="s">
        <v>709</v>
      </c>
      <c r="L58" s="336"/>
      <c r="M58" s="336"/>
      <c r="N58" s="336"/>
      <c r="O58"/>
      <c r="Q58" s="348" t="s">
        <v>1083</v>
      </c>
    </row>
    <row r="59" spans="1:17" ht="15.6">
      <c r="A59" s="336"/>
      <c r="B59" s="336"/>
      <c r="C59" s="336"/>
      <c r="D59" s="336"/>
      <c r="E59" s="336"/>
      <c r="F59" s="336"/>
      <c r="G59" s="339" t="s">
        <v>766</v>
      </c>
      <c r="H59" s="336"/>
      <c r="I59" s="336"/>
      <c r="J59" s="336" t="s">
        <v>709</v>
      </c>
      <c r="K59" s="336" t="s">
        <v>709</v>
      </c>
      <c r="L59" s="336"/>
      <c r="M59" s="336"/>
      <c r="N59" s="336"/>
      <c r="O59"/>
      <c r="Q59" s="348" t="s">
        <v>819</v>
      </c>
    </row>
    <row r="60" spans="1:17" ht="15.6">
      <c r="A60" s="336"/>
      <c r="B60" s="336"/>
      <c r="C60" s="336"/>
      <c r="D60" s="336"/>
      <c r="E60" s="336"/>
      <c r="F60" s="336"/>
      <c r="G60" s="339" t="s">
        <v>767</v>
      </c>
      <c r="H60" s="336"/>
      <c r="I60" s="336"/>
      <c r="J60" s="336" t="s">
        <v>709</v>
      </c>
      <c r="K60" s="336" t="s">
        <v>709</v>
      </c>
      <c r="L60" s="336"/>
      <c r="M60" s="336"/>
      <c r="N60" s="336"/>
      <c r="O60"/>
      <c r="Q60" s="348" t="s">
        <v>27</v>
      </c>
    </row>
    <row r="61" spans="1:17" ht="15.6">
      <c r="A61" s="336"/>
      <c r="B61" s="336"/>
      <c r="C61" s="336"/>
      <c r="D61" s="336"/>
      <c r="E61" s="336"/>
      <c r="F61" s="336"/>
      <c r="G61" s="339" t="s">
        <v>768</v>
      </c>
      <c r="H61" s="336"/>
      <c r="I61" s="336"/>
      <c r="J61" s="336" t="s">
        <v>709</v>
      </c>
      <c r="K61" s="336" t="s">
        <v>709</v>
      </c>
      <c r="L61" s="336"/>
      <c r="M61" s="336"/>
      <c r="N61" s="336"/>
      <c r="O61"/>
      <c r="Q61" s="353"/>
    </row>
    <row r="62" spans="1:17" ht="15.6">
      <c r="A62" s="336"/>
      <c r="B62" s="336"/>
      <c r="C62" s="336"/>
      <c r="D62" s="336"/>
      <c r="E62" s="336"/>
      <c r="F62" s="336"/>
      <c r="G62" s="339" t="s">
        <v>769</v>
      </c>
      <c r="H62" s="336"/>
      <c r="I62" s="336"/>
      <c r="J62" s="336" t="s">
        <v>709</v>
      </c>
      <c r="K62" s="336" t="s">
        <v>709</v>
      </c>
      <c r="L62" s="336"/>
      <c r="M62" s="336"/>
      <c r="N62" s="336"/>
      <c r="O62"/>
      <c r="Q62" s="348" t="s">
        <v>821</v>
      </c>
    </row>
    <row r="63" spans="1:17" ht="15.6">
      <c r="A63" s="336"/>
      <c r="B63" s="336"/>
      <c r="C63" s="336"/>
      <c r="D63" s="336"/>
      <c r="E63" s="336"/>
      <c r="F63" s="336"/>
      <c r="G63" s="339" t="s">
        <v>770</v>
      </c>
      <c r="H63" s="336"/>
      <c r="I63" s="336"/>
      <c r="J63" s="336" t="s">
        <v>709</v>
      </c>
      <c r="K63" s="336" t="s">
        <v>709</v>
      </c>
      <c r="L63" s="336"/>
      <c r="M63" s="336"/>
      <c r="N63" s="336"/>
      <c r="O63"/>
      <c r="Q63" s="348" t="s">
        <v>27</v>
      </c>
    </row>
    <row r="64" spans="1:17" ht="15.6">
      <c r="A64" s="336"/>
      <c r="B64" s="336"/>
      <c r="C64" s="336"/>
      <c r="D64" s="336"/>
      <c r="E64" s="336"/>
      <c r="F64" s="336"/>
      <c r="G64" s="339" t="s">
        <v>771</v>
      </c>
      <c r="H64" s="336"/>
      <c r="I64" s="336"/>
      <c r="J64" s="336" t="s">
        <v>709</v>
      </c>
      <c r="K64" s="336" t="s">
        <v>709</v>
      </c>
      <c r="L64" s="336"/>
      <c r="M64" s="336"/>
      <c r="N64" s="336"/>
      <c r="O64"/>
      <c r="Q64" s="353"/>
    </row>
    <row r="65" spans="1:17" ht="15.6">
      <c r="A65" s="336"/>
      <c r="B65" s="336"/>
      <c r="C65" s="336"/>
      <c r="D65" s="336"/>
      <c r="E65" s="336"/>
      <c r="F65" s="336"/>
      <c r="G65" s="339" t="s">
        <v>772</v>
      </c>
      <c r="H65" s="336"/>
      <c r="I65" s="336"/>
      <c r="J65" s="336" t="s">
        <v>709</v>
      </c>
      <c r="K65" s="336" t="s">
        <v>709</v>
      </c>
      <c r="L65" s="336"/>
      <c r="M65" s="336"/>
      <c r="N65" s="336"/>
      <c r="O65"/>
      <c r="Q65" s="348" t="s">
        <v>823</v>
      </c>
    </row>
    <row r="66" spans="1:17" ht="15.6">
      <c r="A66" s="336"/>
      <c r="B66" s="336"/>
      <c r="C66" s="336"/>
      <c r="D66" s="336"/>
      <c r="E66" s="336"/>
      <c r="F66" s="336"/>
      <c r="G66" s="339" t="s">
        <v>773</v>
      </c>
      <c r="H66" s="336"/>
      <c r="I66" s="336"/>
      <c r="J66" s="336" t="s">
        <v>709</v>
      </c>
      <c r="K66" s="336" t="s">
        <v>709</v>
      </c>
      <c r="L66" s="336"/>
      <c r="M66" s="336"/>
      <c r="N66" s="336"/>
      <c r="O66"/>
      <c r="Q66" s="348" t="s">
        <v>27</v>
      </c>
    </row>
    <row r="67" spans="1:17" ht="15.6">
      <c r="A67" s="336"/>
      <c r="B67" s="336"/>
      <c r="C67" s="336"/>
      <c r="D67" s="336"/>
      <c r="E67" s="336"/>
      <c r="F67" s="336"/>
      <c r="G67" s="339" t="s">
        <v>774</v>
      </c>
      <c r="H67" s="336"/>
      <c r="I67" s="336"/>
      <c r="J67" s="336" t="s">
        <v>709</v>
      </c>
      <c r="K67" s="336" t="s">
        <v>709</v>
      </c>
      <c r="L67" s="336"/>
      <c r="M67" s="336"/>
      <c r="N67" s="336"/>
      <c r="O67"/>
      <c r="Q67" s="353"/>
    </row>
    <row r="68" spans="1:17" ht="15.6">
      <c r="A68" s="336"/>
      <c r="B68" s="336"/>
      <c r="C68" s="336"/>
      <c r="D68" s="336"/>
      <c r="E68" s="336"/>
      <c r="F68" s="336"/>
      <c r="G68" s="339" t="s">
        <v>775</v>
      </c>
      <c r="H68" s="336"/>
      <c r="I68" s="336"/>
      <c r="J68" s="336" t="s">
        <v>709</v>
      </c>
      <c r="K68" s="336" t="s">
        <v>709</v>
      </c>
      <c r="L68" s="336"/>
      <c r="M68" s="336"/>
      <c r="N68" s="336"/>
      <c r="O68"/>
      <c r="Q68" s="348" t="s">
        <v>825</v>
      </c>
    </row>
    <row r="69" spans="1:17" ht="15.6">
      <c r="A69" s="336"/>
      <c r="B69" s="336"/>
      <c r="C69" s="336"/>
      <c r="D69" s="336"/>
      <c r="E69" s="336"/>
      <c r="F69" s="336"/>
      <c r="G69" s="339" t="s">
        <v>776</v>
      </c>
      <c r="H69" s="336"/>
      <c r="I69" s="336"/>
      <c r="J69" s="336" t="s">
        <v>709</v>
      </c>
      <c r="K69" s="336" t="s">
        <v>709</v>
      </c>
      <c r="L69" s="336"/>
      <c r="M69" s="336"/>
      <c r="N69" s="336"/>
      <c r="O69"/>
      <c r="Q69" s="348" t="s">
        <v>27</v>
      </c>
    </row>
    <row r="70" spans="1:17" ht="15.6">
      <c r="A70" s="336"/>
      <c r="B70" s="336"/>
      <c r="C70" s="336"/>
      <c r="D70" s="336"/>
      <c r="E70" s="336"/>
      <c r="F70" s="336"/>
      <c r="G70" s="339" t="s">
        <v>777</v>
      </c>
      <c r="H70" s="336"/>
      <c r="I70" s="336"/>
      <c r="J70" s="336" t="s">
        <v>709</v>
      </c>
      <c r="K70" s="336" t="s">
        <v>709</v>
      </c>
      <c r="L70" s="336"/>
      <c r="M70" s="336"/>
      <c r="N70" s="336"/>
      <c r="O70"/>
      <c r="Q70" s="353"/>
    </row>
    <row r="71" spans="1:17" ht="15.6">
      <c r="A71" s="336"/>
      <c r="B71" s="336"/>
      <c r="C71" s="336"/>
      <c r="D71" s="336"/>
      <c r="E71" s="336"/>
      <c r="F71" s="336"/>
      <c r="G71" s="339" t="s">
        <v>778</v>
      </c>
      <c r="H71" s="336"/>
      <c r="I71" s="336"/>
      <c r="J71" s="336" t="s">
        <v>709</v>
      </c>
      <c r="K71" s="336" t="s">
        <v>709</v>
      </c>
      <c r="L71" s="336"/>
      <c r="M71" s="336"/>
      <c r="N71" s="336"/>
      <c r="O71"/>
      <c r="Q71" s="348" t="s">
        <v>827</v>
      </c>
    </row>
    <row r="72" spans="1:17" ht="15.6">
      <c r="A72" s="336"/>
      <c r="B72" s="336"/>
      <c r="C72" s="336"/>
      <c r="D72" s="336"/>
      <c r="E72" s="336"/>
      <c r="F72" s="336"/>
      <c r="G72" s="339" t="s">
        <v>779</v>
      </c>
      <c r="H72" s="336"/>
      <c r="I72" s="336"/>
      <c r="J72" s="336" t="s">
        <v>709</v>
      </c>
      <c r="K72" s="336" t="s">
        <v>709</v>
      </c>
      <c r="L72" s="336"/>
      <c r="M72" s="336"/>
      <c r="N72" s="336"/>
      <c r="O72"/>
      <c r="Q72" s="348" t="s">
        <v>27</v>
      </c>
    </row>
    <row r="73" spans="1:17" ht="15.6">
      <c r="A73" s="336"/>
      <c r="B73" s="336"/>
      <c r="C73" s="336"/>
      <c r="D73" s="198"/>
      <c r="E73" s="336"/>
      <c r="F73" s="336"/>
      <c r="G73" s="339" t="s">
        <v>780</v>
      </c>
      <c r="H73" s="336"/>
      <c r="I73" s="336"/>
      <c r="J73" s="336" t="s">
        <v>709</v>
      </c>
      <c r="K73" s="336" t="s">
        <v>709</v>
      </c>
      <c r="L73" s="336"/>
      <c r="M73" s="336"/>
      <c r="N73" s="336"/>
      <c r="O73"/>
      <c r="Q73" s="353"/>
    </row>
    <row r="74" spans="1:17" ht="15" customHeight="1">
      <c r="B74" s="198"/>
      <c r="J74" s="198"/>
      <c r="K74" s="198"/>
      <c r="L74" s="198"/>
      <c r="M74" s="198"/>
      <c r="N74" s="198"/>
      <c r="O74"/>
      <c r="Q74" s="348" t="s">
        <v>830</v>
      </c>
    </row>
    <row r="75" spans="1:17" ht="15" customHeight="1">
      <c r="O75"/>
      <c r="Q75" s="348" t="s">
        <v>831</v>
      </c>
    </row>
    <row r="76" spans="1:17" ht="15" customHeight="1">
      <c r="O76"/>
      <c r="Q76" s="348" t="s">
        <v>832</v>
      </c>
    </row>
    <row r="77" spans="1:17" ht="15" customHeight="1">
      <c r="O77"/>
      <c r="Q77" s="348" t="s">
        <v>833</v>
      </c>
    </row>
    <row r="78" spans="1:17" ht="15" customHeight="1">
      <c r="O78"/>
      <c r="Q78" s="348" t="s">
        <v>834</v>
      </c>
    </row>
    <row r="79" spans="1:17" ht="15" customHeight="1">
      <c r="O79"/>
      <c r="Q79" s="348" t="s">
        <v>27</v>
      </c>
    </row>
    <row r="80" spans="1:17" ht="15" customHeight="1">
      <c r="O80"/>
      <c r="Q80" s="353"/>
    </row>
    <row r="81" spans="15:17" ht="15" customHeight="1">
      <c r="O81"/>
      <c r="Q81" s="348" t="s">
        <v>836</v>
      </c>
    </row>
    <row r="82" spans="15:17" ht="15" customHeight="1">
      <c r="O82"/>
      <c r="Q82" s="353"/>
    </row>
    <row r="83" spans="15:17" ht="15" customHeight="1">
      <c r="O83"/>
      <c r="Q83" s="348" t="s">
        <v>839</v>
      </c>
    </row>
    <row r="84" spans="15:17" ht="15" customHeight="1">
      <c r="O84"/>
      <c r="Q84" s="348" t="s">
        <v>840</v>
      </c>
    </row>
    <row r="85" spans="15:17" ht="15" customHeight="1">
      <c r="O85"/>
      <c r="Q85" s="348" t="s">
        <v>27</v>
      </c>
    </row>
    <row r="86" spans="15:17" ht="15" customHeight="1">
      <c r="O86"/>
      <c r="Q86" s="353"/>
    </row>
    <row r="87" spans="15:17" ht="15" customHeight="1">
      <c r="O87"/>
      <c r="Q87" s="348" t="s">
        <v>842</v>
      </c>
    </row>
    <row r="88" spans="15:17" ht="15" customHeight="1">
      <c r="O88"/>
      <c r="Q88" s="348" t="s">
        <v>843</v>
      </c>
    </row>
    <row r="89" spans="15:17" ht="15" customHeight="1">
      <c r="O89"/>
      <c r="Q89" s="348" t="s">
        <v>27</v>
      </c>
    </row>
    <row r="90" spans="15:17" ht="15" customHeight="1">
      <c r="O90"/>
      <c r="Q90" s="353"/>
    </row>
    <row r="91" spans="15:17" ht="15" customHeight="1">
      <c r="O91"/>
      <c r="Q91" s="348" t="s">
        <v>845</v>
      </c>
    </row>
    <row r="92" spans="15:17" ht="15" customHeight="1">
      <c r="O92"/>
      <c r="Q92" s="348" t="s">
        <v>846</v>
      </c>
    </row>
    <row r="93" spans="15:17" ht="15" customHeight="1">
      <c r="O93"/>
      <c r="Q93" s="348" t="s">
        <v>847</v>
      </c>
    </row>
    <row r="94" spans="15:17" ht="15" customHeight="1">
      <c r="O94"/>
      <c r="Q94" s="348" t="s">
        <v>27</v>
      </c>
    </row>
    <row r="95" spans="15:17" ht="15" customHeight="1">
      <c r="O95"/>
      <c r="Q95" s="353"/>
    </row>
    <row r="96" spans="15:17" ht="15" customHeight="1">
      <c r="O96"/>
      <c r="Q96" s="348" t="s">
        <v>849</v>
      </c>
    </row>
    <row r="97" spans="15:17" ht="15" customHeight="1">
      <c r="O97"/>
      <c r="Q97" s="348" t="s">
        <v>850</v>
      </c>
    </row>
    <row r="98" spans="15:17" ht="15" customHeight="1">
      <c r="O98"/>
      <c r="Q98" s="348" t="s">
        <v>851</v>
      </c>
    </row>
    <row r="99" spans="15:17" ht="15" customHeight="1">
      <c r="O99"/>
      <c r="Q99" s="348" t="s">
        <v>27</v>
      </c>
    </row>
    <row r="100" spans="15:17" ht="15" customHeight="1">
      <c r="O100"/>
      <c r="Q100" s="353"/>
    </row>
    <row r="101" spans="15:17" ht="15" customHeight="1">
      <c r="O101"/>
      <c r="Q101" s="348" t="s">
        <v>853</v>
      </c>
    </row>
    <row r="102" spans="15:17" ht="15" customHeight="1">
      <c r="O102"/>
      <c r="Q102" s="348" t="s">
        <v>854</v>
      </c>
    </row>
    <row r="103" spans="15:17" ht="15" customHeight="1">
      <c r="O103"/>
      <c r="Q103" s="348" t="s">
        <v>801</v>
      </c>
    </row>
    <row r="104" spans="15:17" ht="15" customHeight="1">
      <c r="O104"/>
      <c r="Q104" s="348" t="s">
        <v>27</v>
      </c>
    </row>
    <row r="105" spans="15:17" ht="15" customHeight="1">
      <c r="O105"/>
      <c r="Q105" s="353"/>
    </row>
    <row r="106" spans="15:17" ht="15" customHeight="1">
      <c r="O106"/>
      <c r="Q106" s="348" t="s">
        <v>857</v>
      </c>
    </row>
    <row r="107" spans="15:17" ht="15" customHeight="1">
      <c r="O107"/>
      <c r="Q107" s="348" t="s">
        <v>858</v>
      </c>
    </row>
    <row r="108" spans="15:17" ht="15" customHeight="1">
      <c r="O108"/>
      <c r="Q108" s="348" t="s">
        <v>859</v>
      </c>
    </row>
    <row r="109" spans="15:17" ht="15" customHeight="1">
      <c r="O109"/>
      <c r="Q109" s="348" t="s">
        <v>27</v>
      </c>
    </row>
    <row r="110" spans="15:17" ht="15" customHeight="1">
      <c r="O110"/>
      <c r="Q110" s="353"/>
    </row>
    <row r="111" spans="15:17" ht="15" customHeight="1">
      <c r="O111"/>
      <c r="Q111" s="348" t="s">
        <v>861</v>
      </c>
    </row>
    <row r="112" spans="15:17" ht="15" customHeight="1">
      <c r="O112"/>
      <c r="Q112" s="348" t="s">
        <v>862</v>
      </c>
    </row>
    <row r="113" spans="15:17" ht="15" customHeight="1">
      <c r="O113"/>
      <c r="Q113" s="348" t="s">
        <v>863</v>
      </c>
    </row>
    <row r="114" spans="15:17" ht="15" customHeight="1">
      <c r="O114"/>
      <c r="Q114" s="348" t="s">
        <v>27</v>
      </c>
    </row>
    <row r="115" spans="15:17" ht="15" customHeight="1">
      <c r="O115"/>
      <c r="Q115" s="353"/>
    </row>
    <row r="116" spans="15:17" ht="15" customHeight="1">
      <c r="O116"/>
      <c r="Q116" s="348" t="s">
        <v>865</v>
      </c>
    </row>
    <row r="117" spans="15:17" ht="15" customHeight="1">
      <c r="O117"/>
      <c r="Q117" s="348" t="s">
        <v>866</v>
      </c>
    </row>
    <row r="118" spans="15:17" ht="15" customHeight="1">
      <c r="O118"/>
      <c r="Q118" s="348" t="s">
        <v>867</v>
      </c>
    </row>
    <row r="119" spans="15:17" ht="15" customHeight="1">
      <c r="O119"/>
      <c r="Q119" s="348" t="s">
        <v>868</v>
      </c>
    </row>
    <row r="120" spans="15:17" ht="15" customHeight="1">
      <c r="O120"/>
      <c r="Q120" s="348" t="s">
        <v>869</v>
      </c>
    </row>
    <row r="121" spans="15:17" ht="15" customHeight="1">
      <c r="O121"/>
      <c r="Q121" s="348" t="s">
        <v>870</v>
      </c>
    </row>
    <row r="122" spans="15:17" ht="15" customHeight="1">
      <c r="O122"/>
      <c r="Q122" s="348" t="s">
        <v>27</v>
      </c>
    </row>
    <row r="123" spans="15:17" ht="15" customHeight="1">
      <c r="O123"/>
      <c r="Q123" s="353"/>
    </row>
    <row r="124" spans="15:17" ht="15" customHeight="1">
      <c r="O124"/>
      <c r="Q124" s="348" t="s">
        <v>872</v>
      </c>
    </row>
    <row r="125" spans="15:17" ht="15" customHeight="1">
      <c r="O125"/>
      <c r="Q125" s="348" t="s">
        <v>873</v>
      </c>
    </row>
    <row r="126" spans="15:17" ht="15" customHeight="1">
      <c r="O126"/>
      <c r="Q126" s="348" t="s">
        <v>874</v>
      </c>
    </row>
    <row r="127" spans="15:17" ht="15" customHeight="1">
      <c r="O127"/>
      <c r="Q127" s="348" t="s">
        <v>875</v>
      </c>
    </row>
    <row r="128" spans="15:17" ht="15" customHeight="1">
      <c r="O128"/>
      <c r="Q128" s="348" t="s">
        <v>876</v>
      </c>
    </row>
    <row r="129" spans="15:17" ht="15" customHeight="1">
      <c r="O129"/>
      <c r="Q129" s="348" t="s">
        <v>27</v>
      </c>
    </row>
    <row r="130" spans="15:17" ht="15" customHeight="1">
      <c r="O130"/>
      <c r="Q130" s="353"/>
    </row>
    <row r="131" spans="15:17" ht="15" customHeight="1">
      <c r="O131"/>
      <c r="Q131" s="348" t="s">
        <v>878</v>
      </c>
    </row>
    <row r="132" spans="15:17" ht="15" customHeight="1">
      <c r="O132"/>
      <c r="Q132" s="348" t="s">
        <v>1120</v>
      </c>
    </row>
    <row r="133" spans="15:17" ht="15" customHeight="1">
      <c r="O133"/>
      <c r="Q133" s="348" t="s">
        <v>879</v>
      </c>
    </row>
    <row r="134" spans="15:17" ht="15" customHeight="1">
      <c r="O134"/>
      <c r="Q134" s="348" t="s">
        <v>880</v>
      </c>
    </row>
    <row r="135" spans="15:17" ht="15" customHeight="1">
      <c r="O135"/>
      <c r="Q135" s="348" t="s">
        <v>27</v>
      </c>
    </row>
    <row r="136" spans="15:17" ht="15" customHeight="1">
      <c r="O136"/>
      <c r="Q136" s="353"/>
    </row>
    <row r="137" spans="15:17" ht="15" customHeight="1">
      <c r="O137"/>
      <c r="Q137" s="348" t="s">
        <v>883</v>
      </c>
    </row>
    <row r="138" spans="15:17" ht="15" customHeight="1">
      <c r="O138"/>
      <c r="Q138" s="348" t="s">
        <v>27</v>
      </c>
    </row>
    <row r="139" spans="15:17" ht="15" customHeight="1">
      <c r="O139"/>
      <c r="Q139" s="353"/>
    </row>
    <row r="140" spans="15:17" ht="15" customHeight="1">
      <c r="O140"/>
      <c r="Q140" s="348" t="s">
        <v>885</v>
      </c>
    </row>
    <row r="141" spans="15:17" ht="15" customHeight="1">
      <c r="O141"/>
      <c r="Q141" s="348" t="s">
        <v>27</v>
      </c>
    </row>
    <row r="142" spans="15:17" ht="15" customHeight="1">
      <c r="O142"/>
      <c r="Q142" s="353"/>
    </row>
    <row r="143" spans="15:17" ht="15" customHeight="1">
      <c r="O143"/>
      <c r="Q143" s="348" t="s">
        <v>887</v>
      </c>
    </row>
    <row r="144" spans="15:17" ht="15" customHeight="1">
      <c r="O144"/>
      <c r="Q144" s="348" t="s">
        <v>888</v>
      </c>
    </row>
    <row r="145" spans="15:17" ht="15" customHeight="1">
      <c r="O145"/>
      <c r="Q145" s="348" t="s">
        <v>1125</v>
      </c>
    </row>
    <row r="146" spans="15:17" ht="15" customHeight="1">
      <c r="O146"/>
      <c r="Q146" s="348" t="s">
        <v>889</v>
      </c>
    </row>
    <row r="147" spans="15:17" ht="15" customHeight="1">
      <c r="O147"/>
      <c r="Q147" s="348" t="s">
        <v>890</v>
      </c>
    </row>
    <row r="148" spans="15:17" ht="15" customHeight="1">
      <c r="O148"/>
      <c r="Q148" s="353"/>
    </row>
    <row r="149" spans="15:17" ht="15" customHeight="1">
      <c r="O149"/>
      <c r="Q149" s="348" t="s">
        <v>1139</v>
      </c>
    </row>
    <row r="150" spans="15:17" ht="15" customHeight="1">
      <c r="O150"/>
      <c r="Q150" s="348" t="s">
        <v>892</v>
      </c>
    </row>
    <row r="151" spans="15:17" ht="15" customHeight="1">
      <c r="O151"/>
      <c r="Q151" s="348" t="s">
        <v>1148</v>
      </c>
    </row>
    <row r="152" spans="15:17" ht="15" customHeight="1">
      <c r="O152"/>
      <c r="Q152" s="348" t="s">
        <v>1150</v>
      </c>
    </row>
    <row r="153" spans="15:17" ht="15" customHeight="1">
      <c r="O153"/>
      <c r="Q153" s="348" t="s">
        <v>893</v>
      </c>
    </row>
    <row r="154" spans="15:17" ht="15" customHeight="1">
      <c r="O154"/>
      <c r="Q154" s="348" t="s">
        <v>894</v>
      </c>
    </row>
    <row r="155" spans="15:17" ht="15" customHeight="1">
      <c r="O155"/>
      <c r="Q155" s="348" t="s">
        <v>27</v>
      </c>
    </row>
    <row r="156" spans="15:17" ht="15" customHeight="1">
      <c r="O156"/>
      <c r="Q156" s="353"/>
    </row>
    <row r="157" spans="15:17" ht="15" customHeight="1">
      <c r="O157"/>
      <c r="Q157" s="348" t="s">
        <v>896</v>
      </c>
    </row>
    <row r="158" spans="15:17" ht="15" customHeight="1">
      <c r="O158"/>
      <c r="Q158" s="348" t="s">
        <v>897</v>
      </c>
    </row>
    <row r="159" spans="15:17" ht="15" customHeight="1">
      <c r="O159"/>
      <c r="Q159" s="348" t="s">
        <v>898</v>
      </c>
    </row>
    <row r="160" spans="15:17" ht="15" customHeight="1">
      <c r="O160"/>
      <c r="Q160" s="348" t="s">
        <v>899</v>
      </c>
    </row>
    <row r="161" spans="15:17" ht="15" customHeight="1">
      <c r="O161"/>
      <c r="Q161" s="348" t="s">
        <v>900</v>
      </c>
    </row>
    <row r="162" spans="15:17" ht="15" customHeight="1">
      <c r="O162"/>
      <c r="Q162" s="348" t="s">
        <v>27</v>
      </c>
    </row>
    <row r="163" spans="15:17" ht="15" customHeight="1">
      <c r="O163"/>
      <c r="Q163" s="353"/>
    </row>
    <row r="164" spans="15:17" ht="15" customHeight="1">
      <c r="O164"/>
      <c r="Q164" s="348" t="s">
        <v>902</v>
      </c>
    </row>
    <row r="165" spans="15:17" ht="15" customHeight="1">
      <c r="O165"/>
      <c r="Q165" s="348" t="s">
        <v>903</v>
      </c>
    </row>
    <row r="166" spans="15:17" ht="15" customHeight="1">
      <c r="O166"/>
      <c r="Q166" s="348" t="s">
        <v>904</v>
      </c>
    </row>
    <row r="167" spans="15:17" ht="15" customHeight="1">
      <c r="O167"/>
      <c r="Q167" s="348" t="s">
        <v>905</v>
      </c>
    </row>
    <row r="168" spans="15:17" ht="15" customHeight="1">
      <c r="O168"/>
      <c r="Q168" s="348" t="s">
        <v>27</v>
      </c>
    </row>
    <row r="169" spans="15:17" ht="15" customHeight="1">
      <c r="O169"/>
      <c r="Q169" s="353"/>
    </row>
    <row r="170" spans="15:17" ht="15" customHeight="1">
      <c r="O170"/>
      <c r="Q170" s="348" t="s">
        <v>907</v>
      </c>
    </row>
    <row r="171" spans="15:17" ht="15" customHeight="1">
      <c r="O171"/>
      <c r="Q171" s="348" t="s">
        <v>908</v>
      </c>
    </row>
    <row r="172" spans="15:17" ht="15" customHeight="1">
      <c r="O172"/>
      <c r="Q172" s="348" t="s">
        <v>909</v>
      </c>
    </row>
    <row r="173" spans="15:17" ht="15" customHeight="1">
      <c r="O173"/>
      <c r="Q173" s="348" t="s">
        <v>27</v>
      </c>
    </row>
    <row r="174" spans="15:17" ht="15" customHeight="1">
      <c r="O174"/>
    </row>
    <row r="175" spans="15:17" ht="15" customHeight="1">
      <c r="O175"/>
    </row>
    <row r="176" spans="15:17" ht="15" customHeight="1">
      <c r="O176"/>
    </row>
    <row r="177" spans="15:15" ht="15" customHeight="1">
      <c r="O177"/>
    </row>
    <row r="178" spans="15:15" ht="15" customHeight="1">
      <c r="O178"/>
    </row>
    <row r="179" spans="15:15" ht="15" customHeight="1">
      <c r="O179"/>
    </row>
    <row r="180" spans="15:15" ht="15" customHeight="1">
      <c r="O180"/>
    </row>
    <row r="181" spans="15:15" ht="15" customHeight="1">
      <c r="O181"/>
    </row>
    <row r="182" spans="15:15" ht="15" customHeight="1">
      <c r="O182"/>
    </row>
    <row r="183" spans="15:15" ht="15" customHeight="1">
      <c r="O183"/>
    </row>
    <row r="184" spans="15:15" ht="15" customHeight="1">
      <c r="O184"/>
    </row>
    <row r="185" spans="15:15" ht="15" customHeight="1">
      <c r="O185"/>
    </row>
    <row r="186" spans="15:15" ht="15" customHeight="1">
      <c r="O186"/>
    </row>
    <row r="187" spans="15:15" ht="15" customHeight="1">
      <c r="O187"/>
    </row>
    <row r="188" spans="15:15" ht="15" customHeight="1">
      <c r="O188"/>
    </row>
    <row r="189" spans="15:15" ht="15" customHeight="1">
      <c r="O189"/>
    </row>
    <row r="190" spans="15:15" ht="15" customHeight="1">
      <c r="O190"/>
    </row>
    <row r="191" spans="15:15" ht="15" customHeight="1">
      <c r="O191"/>
    </row>
    <row r="192" spans="15:15" ht="15" customHeight="1"/>
    <row r="193" ht="15" customHeight="1"/>
    <row r="194" ht="15" customHeight="1"/>
    <row r="195" ht="15" customHeight="1"/>
    <row r="196" ht="15" customHeight="1"/>
    <row r="197" ht="15" customHeight="1"/>
    <row r="198" ht="15" customHeight="1"/>
    <row r="199" ht="15" customHeight="1"/>
  </sheetData>
  <sheetProtection sheet="1" objects="1" scenarios="1"/>
  <autoFilter ref="P2:P47" xr:uid="{24DC21F0-5A8E-4C79-A859-86B913C3F6D5}"/>
  <mergeCells count="5">
    <mergeCell ref="E1:G1"/>
    <mergeCell ref="H1:I1"/>
    <mergeCell ref="A1:D1"/>
    <mergeCell ref="J1:L1"/>
    <mergeCell ref="M1:N1"/>
  </mergeCells>
  <dataValidations count="1">
    <dataValidation type="list" allowBlank="1" showInputMessage="1" showErrorMessage="1" sqref="F28" xr:uid="{A802751F-3AD5-CD40-979C-E417670159A0}">
      <formula1>$F$4:$F$26</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FCF51-24EF-41BD-BB4D-DBF43E6EA91D}">
  <sheetPr codeName="Sheet24">
    <tabColor theme="9"/>
  </sheetPr>
  <dimension ref="A1:I194"/>
  <sheetViews>
    <sheetView showGridLines="0" zoomScaleNormal="100" workbookViewId="0">
      <selection sqref="A1:H2"/>
    </sheetView>
  </sheetViews>
  <sheetFormatPr defaultColWidth="0" defaultRowHeight="0" customHeight="1" zeroHeight="1"/>
  <cols>
    <col min="1" max="1" width="27.296875" style="230" bestFit="1" customWidth="1"/>
    <col min="2" max="2" width="38.5" style="230" bestFit="1" customWidth="1"/>
    <col min="3" max="3" width="39.296875" style="230" bestFit="1" customWidth="1"/>
    <col min="4" max="4" width="29.09765625" style="230" bestFit="1" customWidth="1"/>
    <col min="5" max="5" width="13.59765625" style="230" customWidth="1"/>
    <col min="6" max="6" width="23.59765625" style="230" customWidth="1"/>
    <col min="7" max="7" width="12.09765625" style="230" bestFit="1" customWidth="1"/>
    <col min="8" max="8" width="78.3984375" style="230" hidden="1" customWidth="1"/>
    <col min="9" max="9" width="2.5" style="230" customWidth="1"/>
    <col min="10" max="16384" width="5.796875" style="230" hidden="1"/>
  </cols>
  <sheetData>
    <row r="1" spans="1:8" ht="14.25" customHeight="1">
      <c r="A1" s="566" t="s">
        <v>1157</v>
      </c>
      <c r="B1" s="566"/>
      <c r="C1" s="566"/>
      <c r="D1" s="566"/>
      <c r="E1" s="566"/>
      <c r="F1" s="566"/>
      <c r="G1" s="566"/>
      <c r="H1" s="566"/>
    </row>
    <row r="2" spans="1:8" ht="14.25" customHeight="1" thickBot="1">
      <c r="A2" s="567"/>
      <c r="B2" s="567"/>
      <c r="C2" s="567"/>
      <c r="D2" s="567"/>
      <c r="E2" s="567"/>
      <c r="F2" s="567"/>
      <c r="G2" s="567"/>
      <c r="H2" s="567"/>
    </row>
    <row r="3" spans="1:8" ht="18.600000000000001">
      <c r="A3" s="564" t="s">
        <v>631</v>
      </c>
      <c r="B3" s="568"/>
      <c r="C3" s="568"/>
      <c r="D3" s="564" t="s">
        <v>1028</v>
      </c>
      <c r="E3" s="565"/>
      <c r="F3" s="564" t="s">
        <v>388</v>
      </c>
      <c r="G3" s="565"/>
      <c r="H3" s="565"/>
    </row>
    <row r="4" spans="1:8" ht="14.25" customHeight="1">
      <c r="A4" s="362" t="s">
        <v>1029</v>
      </c>
      <c r="B4" s="362" t="s">
        <v>1030</v>
      </c>
      <c r="C4" s="362" t="s">
        <v>1031</v>
      </c>
      <c r="D4" s="362" t="s">
        <v>383</v>
      </c>
      <c r="E4" s="362" t="s">
        <v>385</v>
      </c>
      <c r="F4" s="362" t="s">
        <v>383</v>
      </c>
      <c r="G4" s="362" t="s">
        <v>385</v>
      </c>
      <c r="H4" s="362"/>
    </row>
    <row r="5" spans="1:8" ht="14.25" customHeight="1">
      <c r="A5" s="349" t="s">
        <v>781</v>
      </c>
      <c r="B5" s="349"/>
      <c r="C5" s="350"/>
      <c r="D5" s="351" t="s">
        <v>405</v>
      </c>
      <c r="E5" s="351" t="s">
        <v>405</v>
      </c>
      <c r="F5" s="351" t="s">
        <v>405</v>
      </c>
      <c r="G5" s="351" t="s">
        <v>405</v>
      </c>
      <c r="H5" s="351" t="str">
        <f t="shared" ref="H5:H36" si="0">_xlfn.TEXTJOIN(": ",TRUE,A5,B5,C5)</f>
        <v>Diversified</v>
      </c>
    </row>
    <row r="6" spans="1:8" ht="14.25" customHeight="1">
      <c r="A6" s="349" t="s">
        <v>782</v>
      </c>
      <c r="B6" s="349"/>
      <c r="C6" s="350"/>
      <c r="D6" s="351" t="s">
        <v>405</v>
      </c>
      <c r="E6" s="351" t="s">
        <v>405</v>
      </c>
      <c r="F6" s="351" t="s">
        <v>1032</v>
      </c>
      <c r="G6" s="351" t="s">
        <v>1033</v>
      </c>
      <c r="H6" s="351" t="str">
        <f t="shared" si="0"/>
        <v>Data Infrastructure</v>
      </c>
    </row>
    <row r="7" spans="1:8" ht="14.25" customHeight="1">
      <c r="A7" s="352" t="s">
        <v>782</v>
      </c>
      <c r="B7" s="353" t="s">
        <v>783</v>
      </c>
      <c r="C7" s="354"/>
      <c r="D7" s="355" t="s">
        <v>1034</v>
      </c>
      <c r="E7" s="355" t="s">
        <v>1035</v>
      </c>
      <c r="F7" s="355" t="s">
        <v>1032</v>
      </c>
      <c r="G7" s="355" t="s">
        <v>1033</v>
      </c>
      <c r="H7" s="355" t="str">
        <f t="shared" si="0"/>
        <v>Data Infrastructure: Data Transmission</v>
      </c>
    </row>
    <row r="8" spans="1:8" ht="14.25" customHeight="1">
      <c r="A8" s="352" t="s">
        <v>782</v>
      </c>
      <c r="B8" s="353" t="s">
        <v>783</v>
      </c>
      <c r="C8" s="356" t="s">
        <v>785</v>
      </c>
      <c r="D8" s="356" t="s">
        <v>1034</v>
      </c>
      <c r="E8" s="356" t="s">
        <v>1035</v>
      </c>
      <c r="F8" s="356" t="s">
        <v>1032</v>
      </c>
      <c r="G8" s="356" t="s">
        <v>1033</v>
      </c>
      <c r="H8" s="356" t="str">
        <f t="shared" si="0"/>
        <v>Data Infrastructure: Data Transmission: Communication Satellites</v>
      </c>
    </row>
    <row r="9" spans="1:8" ht="14.25" customHeight="1">
      <c r="A9" s="352" t="s">
        <v>782</v>
      </c>
      <c r="B9" s="353" t="s">
        <v>783</v>
      </c>
      <c r="C9" s="356" t="s">
        <v>784</v>
      </c>
      <c r="D9" s="356" t="s">
        <v>1034</v>
      </c>
      <c r="E9" s="356" t="s">
        <v>1035</v>
      </c>
      <c r="F9" s="356" t="s">
        <v>1032</v>
      </c>
      <c r="G9" s="356" t="s">
        <v>1033</v>
      </c>
      <c r="H9" s="356" t="str">
        <f t="shared" si="0"/>
        <v>Data Infrastructure: Data Transmission: Telecom Towers</v>
      </c>
    </row>
    <row r="10" spans="1:8" ht="14.25" customHeight="1">
      <c r="A10" s="352" t="s">
        <v>782</v>
      </c>
      <c r="B10" s="353" t="s">
        <v>783</v>
      </c>
      <c r="C10" s="356" t="s">
        <v>786</v>
      </c>
      <c r="D10" s="356" t="s">
        <v>1034</v>
      </c>
      <c r="E10" s="356" t="s">
        <v>1035</v>
      </c>
      <c r="F10" s="356" t="s">
        <v>1032</v>
      </c>
      <c r="G10" s="356" t="s">
        <v>1033</v>
      </c>
      <c r="H10" s="356" t="str">
        <f t="shared" si="0"/>
        <v>Data Infrastructure: Data Transmission: Long-Distance Cables</v>
      </c>
    </row>
    <row r="11" spans="1:8" ht="14.25" customHeight="1">
      <c r="A11" s="352" t="s">
        <v>782</v>
      </c>
      <c r="B11" s="353" t="s">
        <v>783</v>
      </c>
      <c r="C11" s="356" t="s">
        <v>27</v>
      </c>
      <c r="D11" s="356" t="s">
        <v>1034</v>
      </c>
      <c r="E11" s="356" t="s">
        <v>1035</v>
      </c>
      <c r="F11" s="356" t="s">
        <v>1032</v>
      </c>
      <c r="G11" s="356" t="s">
        <v>1033</v>
      </c>
      <c r="H11" s="356" t="str">
        <f t="shared" si="0"/>
        <v>Data Infrastructure: Data Transmission: Other</v>
      </c>
    </row>
    <row r="12" spans="1:8" ht="14.25" customHeight="1">
      <c r="A12" s="352" t="s">
        <v>782</v>
      </c>
      <c r="B12" s="353" t="s">
        <v>787</v>
      </c>
      <c r="C12" s="354"/>
      <c r="D12" s="355" t="s">
        <v>1036</v>
      </c>
      <c r="E12" s="355" t="s">
        <v>1300</v>
      </c>
      <c r="F12" s="355" t="s">
        <v>1037</v>
      </c>
      <c r="G12" s="355" t="s">
        <v>1033</v>
      </c>
      <c r="H12" s="355" t="str">
        <f t="shared" si="0"/>
        <v>Data Infrastructure: Data Storage</v>
      </c>
    </row>
    <row r="13" spans="1:8" ht="14.25" customHeight="1">
      <c r="A13" s="352" t="s">
        <v>782</v>
      </c>
      <c r="B13" s="353" t="s">
        <v>787</v>
      </c>
      <c r="C13" s="356" t="s">
        <v>788</v>
      </c>
      <c r="D13" s="356" t="s">
        <v>1036</v>
      </c>
      <c r="E13" s="356" t="s">
        <v>1300</v>
      </c>
      <c r="F13" s="356" t="s">
        <v>1037</v>
      </c>
      <c r="G13" s="356" t="s">
        <v>1033</v>
      </c>
      <c r="H13" s="356" t="str">
        <f t="shared" si="0"/>
        <v>Data Infrastructure: Data Storage: Data Centers</v>
      </c>
    </row>
    <row r="14" spans="1:8" ht="14.25" customHeight="1">
      <c r="A14" s="352" t="s">
        <v>782</v>
      </c>
      <c r="B14" s="353" t="s">
        <v>787</v>
      </c>
      <c r="C14" s="356" t="s">
        <v>27</v>
      </c>
      <c r="D14" s="356" t="s">
        <v>1036</v>
      </c>
      <c r="E14" s="356" t="s">
        <v>1300</v>
      </c>
      <c r="F14" s="356" t="s">
        <v>1037</v>
      </c>
      <c r="G14" s="356" t="s">
        <v>1033</v>
      </c>
      <c r="H14" s="356" t="str">
        <f t="shared" si="0"/>
        <v>Data Infrastructure: Data Storage: Other</v>
      </c>
    </row>
    <row r="15" spans="1:8" ht="14.25" customHeight="1">
      <c r="A15" s="352" t="s">
        <v>782</v>
      </c>
      <c r="B15" s="353" t="s">
        <v>783</v>
      </c>
      <c r="C15" s="356" t="s">
        <v>1038</v>
      </c>
      <c r="D15" s="356" t="s">
        <v>1034</v>
      </c>
      <c r="E15" s="356" t="s">
        <v>1035</v>
      </c>
      <c r="F15" s="356" t="s">
        <v>1032</v>
      </c>
      <c r="G15" s="356" t="s">
        <v>1033</v>
      </c>
      <c r="H15" s="356" t="str">
        <f t="shared" si="0"/>
        <v>Data Infrastructure: Data Transmission: Fibre networks</v>
      </c>
    </row>
    <row r="16" spans="1:8" ht="14.25" customHeight="1">
      <c r="A16" s="352" t="s">
        <v>782</v>
      </c>
      <c r="B16" s="353" t="s">
        <v>783</v>
      </c>
      <c r="C16" s="356" t="s">
        <v>1039</v>
      </c>
      <c r="D16" s="356" t="s">
        <v>1034</v>
      </c>
      <c r="E16" s="356" t="s">
        <v>1035</v>
      </c>
      <c r="F16" s="356" t="s">
        <v>1032</v>
      </c>
      <c r="G16" s="356" t="s">
        <v>1033</v>
      </c>
      <c r="H16" s="356" t="str">
        <f t="shared" si="0"/>
        <v>Data Infrastructure: Data Transmission: Smart meters</v>
      </c>
    </row>
    <row r="17" spans="1:8" ht="14.25" customHeight="1">
      <c r="A17" s="352" t="s">
        <v>782</v>
      </c>
      <c r="B17" s="353" t="s">
        <v>27</v>
      </c>
      <c r="C17" s="357"/>
      <c r="D17" s="356" t="s">
        <v>405</v>
      </c>
      <c r="E17" s="356" t="s">
        <v>405</v>
      </c>
      <c r="F17" s="356" t="s">
        <v>405</v>
      </c>
      <c r="G17" s="356" t="s">
        <v>405</v>
      </c>
      <c r="H17" s="356" t="str">
        <f t="shared" si="0"/>
        <v>Data Infrastructure: Other</v>
      </c>
    </row>
    <row r="18" spans="1:8" ht="14.25" customHeight="1">
      <c r="A18" s="352" t="s">
        <v>27</v>
      </c>
      <c r="B18" s="352"/>
      <c r="C18" s="358"/>
      <c r="D18" s="359" t="s">
        <v>405</v>
      </c>
      <c r="E18" s="359" t="s">
        <v>405</v>
      </c>
      <c r="F18" s="359" t="s">
        <v>405</v>
      </c>
      <c r="G18" s="359" t="s">
        <v>405</v>
      </c>
      <c r="H18" s="359" t="str">
        <f t="shared" si="0"/>
        <v>Other</v>
      </c>
    </row>
    <row r="19" spans="1:8" ht="14.25" customHeight="1">
      <c r="A19" s="352" t="s">
        <v>789</v>
      </c>
      <c r="B19" s="352"/>
      <c r="C19" s="358"/>
      <c r="D19" s="359" t="s">
        <v>405</v>
      </c>
      <c r="E19" s="359" t="s">
        <v>405</v>
      </c>
      <c r="F19" s="359" t="s">
        <v>405</v>
      </c>
      <c r="G19" s="359" t="s">
        <v>405</v>
      </c>
      <c r="H19" s="359" t="str">
        <f t="shared" si="0"/>
        <v>Energy and Water Resources</v>
      </c>
    </row>
    <row r="20" spans="1:8" ht="14.25" customHeight="1">
      <c r="A20" s="352" t="s">
        <v>789</v>
      </c>
      <c r="B20" s="353" t="s">
        <v>1040</v>
      </c>
      <c r="C20" s="354"/>
      <c r="D20" s="355" t="s">
        <v>1041</v>
      </c>
      <c r="E20" s="355" t="s">
        <v>1042</v>
      </c>
      <c r="F20" s="355" t="s">
        <v>1043</v>
      </c>
      <c r="G20" s="355" t="s">
        <v>1044</v>
      </c>
      <c r="H20" s="355" t="str">
        <f t="shared" si="0"/>
        <v>Energy and Water Resources: Natural Resources Transportation Companies</v>
      </c>
    </row>
    <row r="21" spans="1:8" ht="14.25" customHeight="1">
      <c r="A21" s="352" t="s">
        <v>789</v>
      </c>
      <c r="B21" s="353" t="s">
        <v>1040</v>
      </c>
      <c r="C21" s="356" t="s">
        <v>790</v>
      </c>
      <c r="D21" s="356" t="s">
        <v>1045</v>
      </c>
      <c r="E21" s="356" t="s">
        <v>1046</v>
      </c>
      <c r="F21" s="356" t="s">
        <v>1047</v>
      </c>
      <c r="G21" s="356" t="s">
        <v>414</v>
      </c>
      <c r="H21" s="356" t="str">
        <f t="shared" si="0"/>
        <v>Energy and Water Resources: Natural Resources Transportation Companies: Gas Pipeline</v>
      </c>
    </row>
    <row r="22" spans="1:8" ht="14.25" customHeight="1">
      <c r="A22" s="352" t="s">
        <v>789</v>
      </c>
      <c r="B22" s="353" t="s">
        <v>1040</v>
      </c>
      <c r="C22" s="356" t="s">
        <v>791</v>
      </c>
      <c r="D22" s="356" t="s">
        <v>1041</v>
      </c>
      <c r="E22" s="356" t="s">
        <v>1042</v>
      </c>
      <c r="F22" s="356" t="s">
        <v>1047</v>
      </c>
      <c r="G22" s="356" t="s">
        <v>414</v>
      </c>
      <c r="H22" s="356" t="str">
        <f t="shared" si="0"/>
        <v>Energy and Water Resources: Natural Resources Transportation Companies: Oil Pipeline</v>
      </c>
    </row>
    <row r="23" spans="1:8" ht="14.25" customHeight="1">
      <c r="A23" s="352" t="s">
        <v>789</v>
      </c>
      <c r="B23" s="353" t="s">
        <v>1040</v>
      </c>
      <c r="C23" s="356" t="s">
        <v>792</v>
      </c>
      <c r="D23" s="356" t="s">
        <v>1041</v>
      </c>
      <c r="E23" s="356" t="s">
        <v>1048</v>
      </c>
      <c r="F23" s="356" t="s">
        <v>1049</v>
      </c>
      <c r="G23" s="356" t="s">
        <v>530</v>
      </c>
      <c r="H23" s="356" t="str">
        <f t="shared" si="0"/>
        <v>Energy and Water Resources: Natural Resources Transportation Companies: Water Pipeline</v>
      </c>
    </row>
    <row r="24" spans="1:8" ht="14.25" customHeight="1">
      <c r="A24" s="352" t="s">
        <v>789</v>
      </c>
      <c r="B24" s="353" t="s">
        <v>1040</v>
      </c>
      <c r="C24" s="356" t="s">
        <v>793</v>
      </c>
      <c r="D24" s="356" t="s">
        <v>1041</v>
      </c>
      <c r="E24" s="356" t="s">
        <v>1048</v>
      </c>
      <c r="F24" s="356" t="s">
        <v>1049</v>
      </c>
      <c r="G24" s="356" t="s">
        <v>530</v>
      </c>
      <c r="H24" s="356" t="str">
        <f t="shared" si="0"/>
        <v>Energy and Water Resources: Natural Resources Transportation Companies: Wastewater Pipeline</v>
      </c>
    </row>
    <row r="25" spans="1:8" ht="14.25" customHeight="1">
      <c r="A25" s="352" t="s">
        <v>789</v>
      </c>
      <c r="B25" s="353" t="s">
        <v>1040</v>
      </c>
      <c r="C25" s="356" t="s">
        <v>1050</v>
      </c>
      <c r="D25" s="356" t="s">
        <v>1041</v>
      </c>
      <c r="E25" s="356" t="s">
        <v>1042</v>
      </c>
      <c r="F25" s="356" t="s">
        <v>1043</v>
      </c>
      <c r="G25" s="356" t="s">
        <v>1044</v>
      </c>
      <c r="H25" s="356" t="str">
        <f t="shared" si="0"/>
        <v>Energy and Water Resources: Natural Resources Transportation Companies: Other Pipeline</v>
      </c>
    </row>
    <row r="26" spans="1:8" ht="14.25" customHeight="1">
      <c r="A26" s="352" t="s">
        <v>789</v>
      </c>
      <c r="B26" s="353" t="s">
        <v>1040</v>
      </c>
      <c r="C26" s="356" t="s">
        <v>1051</v>
      </c>
      <c r="D26" s="356" t="s">
        <v>1052</v>
      </c>
      <c r="E26" s="356" t="s">
        <v>1053</v>
      </c>
      <c r="F26" s="356" t="s">
        <v>1054</v>
      </c>
      <c r="G26" s="356" t="s">
        <v>1053</v>
      </c>
      <c r="H26" s="356" t="str">
        <f t="shared" si="0"/>
        <v>Energy and Water Resources: Natural Resources Transportation Companies: LNG Ships</v>
      </c>
    </row>
    <row r="27" spans="1:8" ht="14.25" customHeight="1">
      <c r="A27" s="352" t="s">
        <v>789</v>
      </c>
      <c r="B27" s="353" t="s">
        <v>1040</v>
      </c>
      <c r="C27" s="360" t="s">
        <v>27</v>
      </c>
      <c r="D27" s="360" t="s">
        <v>405</v>
      </c>
      <c r="E27" s="360" t="s">
        <v>405</v>
      </c>
      <c r="F27" s="360" t="s">
        <v>405</v>
      </c>
      <c r="G27" s="360" t="s">
        <v>405</v>
      </c>
      <c r="H27" s="360" t="str">
        <f t="shared" si="0"/>
        <v>Energy and Water Resources: Natural Resources Transportation Companies: Other</v>
      </c>
    </row>
    <row r="28" spans="1:8" ht="14.25" customHeight="1">
      <c r="A28" s="352" t="s">
        <v>789</v>
      </c>
      <c r="B28" s="353" t="s">
        <v>794</v>
      </c>
      <c r="C28" s="354"/>
      <c r="D28" s="355" t="s">
        <v>1041</v>
      </c>
      <c r="E28" s="355" t="s">
        <v>1042</v>
      </c>
      <c r="F28" s="355" t="s">
        <v>1055</v>
      </c>
      <c r="G28" s="355" t="s">
        <v>414</v>
      </c>
      <c r="H28" s="355" t="str">
        <f t="shared" si="0"/>
        <v>Energy and Water Resources: Energy Resource Processing Companies</v>
      </c>
    </row>
    <row r="29" spans="1:8" ht="14.25" customHeight="1">
      <c r="A29" s="352" t="s">
        <v>789</v>
      </c>
      <c r="B29" s="353" t="s">
        <v>794</v>
      </c>
      <c r="C29" s="356" t="s">
        <v>795</v>
      </c>
      <c r="D29" s="356" t="s">
        <v>1041</v>
      </c>
      <c r="E29" s="356" t="s">
        <v>1042</v>
      </c>
      <c r="F29" s="356" t="s">
        <v>1055</v>
      </c>
      <c r="G29" s="356" t="s">
        <v>414</v>
      </c>
      <c r="H29" s="356" t="str">
        <f t="shared" si="0"/>
        <v>Energy and Water Resources: Energy Resource Processing Companies: Crude Oil Refinery</v>
      </c>
    </row>
    <row r="30" spans="1:8" ht="14.25" customHeight="1">
      <c r="A30" s="352" t="s">
        <v>789</v>
      </c>
      <c r="B30" s="353" t="s">
        <v>794</v>
      </c>
      <c r="C30" s="356" t="s">
        <v>796</v>
      </c>
      <c r="D30" s="356" t="s">
        <v>1041</v>
      </c>
      <c r="E30" s="356" t="s">
        <v>1046</v>
      </c>
      <c r="F30" s="356" t="s">
        <v>1055</v>
      </c>
      <c r="G30" s="356" t="s">
        <v>414</v>
      </c>
      <c r="H30" s="356" t="str">
        <f t="shared" si="0"/>
        <v>Energy and Water Resources: Energy Resource Processing Companies: LNG - Liquefaction</v>
      </c>
    </row>
    <row r="31" spans="1:8" ht="14.25" customHeight="1">
      <c r="A31" s="352" t="s">
        <v>789</v>
      </c>
      <c r="B31" s="353" t="s">
        <v>794</v>
      </c>
      <c r="C31" s="356" t="s">
        <v>797</v>
      </c>
      <c r="D31" s="356" t="s">
        <v>1041</v>
      </c>
      <c r="E31" s="356" t="s">
        <v>1046</v>
      </c>
      <c r="F31" s="356" t="s">
        <v>1055</v>
      </c>
      <c r="G31" s="356" t="s">
        <v>414</v>
      </c>
      <c r="H31" s="356" t="str">
        <f t="shared" si="0"/>
        <v>Energy and Water Resources: Energy Resource Processing Companies: LNG - Regasification</v>
      </c>
    </row>
    <row r="32" spans="1:8" ht="14.25" customHeight="1">
      <c r="A32" s="352" t="s">
        <v>789</v>
      </c>
      <c r="B32" s="353" t="s">
        <v>794</v>
      </c>
      <c r="C32" s="356" t="s">
        <v>27</v>
      </c>
      <c r="D32" s="356" t="s">
        <v>1041</v>
      </c>
      <c r="E32" s="356" t="s">
        <v>1042</v>
      </c>
      <c r="F32" s="356" t="s">
        <v>1055</v>
      </c>
      <c r="G32" s="356" t="s">
        <v>414</v>
      </c>
      <c r="H32" s="356" t="str">
        <f t="shared" si="0"/>
        <v>Energy and Water Resources: Energy Resource Processing Companies: Other</v>
      </c>
    </row>
    <row r="33" spans="1:8" ht="14.25" customHeight="1">
      <c r="A33" s="352" t="s">
        <v>789</v>
      </c>
      <c r="B33" s="353" t="s">
        <v>798</v>
      </c>
      <c r="C33" s="354"/>
      <c r="D33" s="355" t="s">
        <v>1056</v>
      </c>
      <c r="E33" s="355" t="s">
        <v>1301</v>
      </c>
      <c r="F33" s="355" t="s">
        <v>1057</v>
      </c>
      <c r="G33" s="355" t="s">
        <v>1301</v>
      </c>
      <c r="H33" s="355" t="str">
        <f t="shared" si="0"/>
        <v>Energy and Water Resources: Energy Resource Storage Companies</v>
      </c>
    </row>
    <row r="34" spans="1:8" ht="14.25" customHeight="1">
      <c r="A34" s="352" t="s">
        <v>789</v>
      </c>
      <c r="B34" s="353" t="s">
        <v>798</v>
      </c>
      <c r="C34" s="356" t="s">
        <v>799</v>
      </c>
      <c r="D34" s="356" t="s">
        <v>1052</v>
      </c>
      <c r="E34" s="356" t="s">
        <v>1053</v>
      </c>
      <c r="F34" s="356" t="s">
        <v>1057</v>
      </c>
      <c r="G34" s="356" t="s">
        <v>1053</v>
      </c>
      <c r="H34" s="356" t="str">
        <f t="shared" si="0"/>
        <v>Energy and Water Resources: Energy Resource Storage Companies: Gas Storage</v>
      </c>
    </row>
    <row r="35" spans="1:8" ht="14.25" customHeight="1">
      <c r="A35" s="352" t="s">
        <v>789</v>
      </c>
      <c r="B35" s="353" t="s">
        <v>798</v>
      </c>
      <c r="C35" s="356" t="s">
        <v>800</v>
      </c>
      <c r="D35" s="356" t="s">
        <v>1056</v>
      </c>
      <c r="E35" s="356" t="s">
        <v>1301</v>
      </c>
      <c r="F35" s="356" t="s">
        <v>1057</v>
      </c>
      <c r="G35" s="356" t="s">
        <v>1301</v>
      </c>
      <c r="H35" s="356" t="str">
        <f t="shared" si="0"/>
        <v>Energy and Water Resources: Energy Resource Storage Companies: Liquid Storage</v>
      </c>
    </row>
    <row r="36" spans="1:8" ht="14.25" customHeight="1">
      <c r="A36" s="352" t="s">
        <v>789</v>
      </c>
      <c r="B36" s="353" t="s">
        <v>798</v>
      </c>
      <c r="C36" s="356" t="s">
        <v>801</v>
      </c>
      <c r="D36" s="356" t="s">
        <v>1056</v>
      </c>
      <c r="E36" s="356" t="s">
        <v>1301</v>
      </c>
      <c r="F36" s="356" t="s">
        <v>1057</v>
      </c>
      <c r="G36" s="356" t="s">
        <v>1301</v>
      </c>
      <c r="H36" s="356" t="str">
        <f t="shared" si="0"/>
        <v>Energy and Water Resources: Energy Resource Storage Companies: Other Storage</v>
      </c>
    </row>
    <row r="37" spans="1:8" ht="14.25" customHeight="1">
      <c r="A37" s="352" t="s">
        <v>789</v>
      </c>
      <c r="B37" s="353" t="s">
        <v>798</v>
      </c>
      <c r="C37" s="356" t="s">
        <v>1058</v>
      </c>
      <c r="D37" s="356" t="s">
        <v>1052</v>
      </c>
      <c r="E37" s="356" t="s">
        <v>1053</v>
      </c>
      <c r="F37" s="356" t="s">
        <v>1059</v>
      </c>
      <c r="G37" s="356" t="s">
        <v>1053</v>
      </c>
      <c r="H37" s="356" t="str">
        <f t="shared" ref="H37:H68" si="1">_xlfn.TEXTJOIN(": ",TRUE,A37,B37,C37)</f>
        <v>Energy and Water Resources: Energy Resource Storage Companies: Floating Storage Units - FSU</v>
      </c>
    </row>
    <row r="38" spans="1:8" ht="14.25" customHeight="1">
      <c r="A38" s="352" t="s">
        <v>789</v>
      </c>
      <c r="B38" s="353" t="s">
        <v>27</v>
      </c>
      <c r="C38" s="354"/>
      <c r="D38" s="355" t="s">
        <v>405</v>
      </c>
      <c r="E38" s="355" t="s">
        <v>405</v>
      </c>
      <c r="F38" s="355" t="s">
        <v>405</v>
      </c>
      <c r="G38" s="355" t="s">
        <v>405</v>
      </c>
      <c r="H38" s="355" t="str">
        <f t="shared" si="1"/>
        <v>Energy and Water Resources: Other</v>
      </c>
    </row>
    <row r="39" spans="1:8" ht="14.25" customHeight="1">
      <c r="A39" s="352" t="s">
        <v>802</v>
      </c>
      <c r="B39" s="352"/>
      <c r="C39" s="358"/>
      <c r="D39" s="359" t="s">
        <v>1041</v>
      </c>
      <c r="E39" s="359" t="s">
        <v>1042</v>
      </c>
      <c r="F39" s="359" t="s">
        <v>405</v>
      </c>
      <c r="G39" s="359" t="s">
        <v>405</v>
      </c>
      <c r="H39" s="359" t="str">
        <f t="shared" si="1"/>
        <v>Environmental Services</v>
      </c>
    </row>
    <row r="40" spans="1:8" ht="14.25" customHeight="1">
      <c r="A40" s="352" t="s">
        <v>802</v>
      </c>
      <c r="B40" s="353" t="s">
        <v>1060</v>
      </c>
      <c r="C40" s="354"/>
      <c r="D40" s="355" t="s">
        <v>1041</v>
      </c>
      <c r="E40" s="355" t="s">
        <v>1042</v>
      </c>
      <c r="F40" s="355" t="s">
        <v>1061</v>
      </c>
      <c r="G40" s="355" t="s">
        <v>1044</v>
      </c>
      <c r="H40" s="355" t="str">
        <f t="shared" si="1"/>
        <v>Environmental Services: Waste Treatment</v>
      </c>
    </row>
    <row r="41" spans="1:8" ht="14.25" customHeight="1">
      <c r="A41" s="352" t="s">
        <v>802</v>
      </c>
      <c r="B41" s="353" t="s">
        <v>1060</v>
      </c>
      <c r="C41" s="356" t="s">
        <v>1062</v>
      </c>
      <c r="D41" s="356" t="s">
        <v>1041</v>
      </c>
      <c r="E41" s="356" t="s">
        <v>1063</v>
      </c>
      <c r="F41" s="356" t="s">
        <v>1064</v>
      </c>
      <c r="G41" s="356" t="s">
        <v>1065</v>
      </c>
      <c r="H41" s="356" t="str">
        <f t="shared" si="1"/>
        <v>Environmental Services: Waste Treatment: Gaseous Waste Treatment</v>
      </c>
    </row>
    <row r="42" spans="1:8" ht="14.25" customHeight="1">
      <c r="A42" s="352" t="s">
        <v>802</v>
      </c>
      <c r="B42" s="353" t="s">
        <v>1060</v>
      </c>
      <c r="C42" s="356" t="s">
        <v>803</v>
      </c>
      <c r="D42" s="356" t="s">
        <v>1041</v>
      </c>
      <c r="E42" s="356" t="s">
        <v>1042</v>
      </c>
      <c r="F42" s="356" t="s">
        <v>1061</v>
      </c>
      <c r="G42" s="356" t="s">
        <v>1044</v>
      </c>
      <c r="H42" s="356" t="str">
        <f t="shared" si="1"/>
        <v>Environmental Services: Waste Treatment: Hazardous Waste Treatment</v>
      </c>
    </row>
    <row r="43" spans="1:8" ht="14.25" customHeight="1">
      <c r="A43" s="352" t="s">
        <v>802</v>
      </c>
      <c r="B43" s="353" t="s">
        <v>1060</v>
      </c>
      <c r="C43" s="356" t="s">
        <v>804</v>
      </c>
      <c r="D43" s="356" t="s">
        <v>1041</v>
      </c>
      <c r="E43" s="356" t="s">
        <v>1042</v>
      </c>
      <c r="F43" s="356" t="s">
        <v>1061</v>
      </c>
      <c r="G43" s="356" t="s">
        <v>1044</v>
      </c>
      <c r="H43" s="356" t="str">
        <f t="shared" si="1"/>
        <v>Environmental Services: Waste Treatment: Non-Hazardous Waste Treatment</v>
      </c>
    </row>
    <row r="44" spans="1:8" ht="14.25" customHeight="1">
      <c r="A44" s="352" t="s">
        <v>802</v>
      </c>
      <c r="B44" s="353" t="s">
        <v>1060</v>
      </c>
      <c r="C44" s="356" t="s">
        <v>805</v>
      </c>
      <c r="D44" s="356" t="s">
        <v>1041</v>
      </c>
      <c r="E44" s="356" t="s">
        <v>1042</v>
      </c>
      <c r="F44" s="356" t="s">
        <v>1061</v>
      </c>
      <c r="G44" s="356" t="s">
        <v>1044</v>
      </c>
      <c r="H44" s="356" t="str">
        <f t="shared" si="1"/>
        <v>Environmental Services: Waste Treatment: Waste-to-Power Generation</v>
      </c>
    </row>
    <row r="45" spans="1:8" ht="14.25" customHeight="1">
      <c r="A45" s="352" t="s">
        <v>802</v>
      </c>
      <c r="B45" s="353" t="s">
        <v>1060</v>
      </c>
      <c r="C45" s="356" t="s">
        <v>1066</v>
      </c>
      <c r="D45" s="356" t="s">
        <v>1041</v>
      </c>
      <c r="E45" s="356" t="s">
        <v>1042</v>
      </c>
      <c r="F45" s="356" t="s">
        <v>1061</v>
      </c>
      <c r="G45" s="356" t="s">
        <v>1044</v>
      </c>
      <c r="H45" s="356" t="str">
        <f t="shared" si="1"/>
        <v>Environmental Services: Waste Treatment: Waste Incineration</v>
      </c>
    </row>
    <row r="46" spans="1:8" ht="14.25" customHeight="1">
      <c r="A46" s="352" t="s">
        <v>802</v>
      </c>
      <c r="B46" s="353" t="s">
        <v>1060</v>
      </c>
      <c r="C46" s="356" t="s">
        <v>27</v>
      </c>
      <c r="D46" s="356" t="s">
        <v>1041</v>
      </c>
      <c r="E46" s="356" t="s">
        <v>1042</v>
      </c>
      <c r="F46" s="356" t="s">
        <v>1061</v>
      </c>
      <c r="G46" s="356" t="s">
        <v>1044</v>
      </c>
      <c r="H46" s="356" t="str">
        <f t="shared" si="1"/>
        <v>Environmental Services: Waste Treatment: Other</v>
      </c>
    </row>
    <row r="47" spans="1:8" ht="14.25" customHeight="1">
      <c r="A47" s="352" t="s">
        <v>802</v>
      </c>
      <c r="B47" s="353" t="s">
        <v>1067</v>
      </c>
      <c r="C47" s="354"/>
      <c r="D47" s="355" t="s">
        <v>1041</v>
      </c>
      <c r="E47" s="355" t="s">
        <v>1048</v>
      </c>
      <c r="F47" s="355" t="s">
        <v>1068</v>
      </c>
      <c r="G47" s="355" t="s">
        <v>530</v>
      </c>
      <c r="H47" s="355" t="str">
        <f t="shared" si="1"/>
        <v>Environmental Services: Water Supply and Treatment</v>
      </c>
    </row>
    <row r="48" spans="1:8" ht="14.25" customHeight="1">
      <c r="A48" s="352" t="s">
        <v>802</v>
      </c>
      <c r="B48" s="353" t="s">
        <v>1067</v>
      </c>
      <c r="C48" s="356" t="s">
        <v>806</v>
      </c>
      <c r="D48" s="356" t="s">
        <v>1041</v>
      </c>
      <c r="E48" s="356" t="s">
        <v>1048</v>
      </c>
      <c r="F48" s="356" t="s">
        <v>1068</v>
      </c>
      <c r="G48" s="356" t="s">
        <v>530</v>
      </c>
      <c r="H48" s="356" t="str">
        <f t="shared" si="1"/>
        <v>Environmental Services: Water Supply and Treatment: Industrial Water Treatment</v>
      </c>
    </row>
    <row r="49" spans="1:8" ht="14.25" customHeight="1">
      <c r="A49" s="352" t="s">
        <v>802</v>
      </c>
      <c r="B49" s="353" t="s">
        <v>1067</v>
      </c>
      <c r="C49" s="356" t="s">
        <v>807</v>
      </c>
      <c r="D49" s="356" t="s">
        <v>1041</v>
      </c>
      <c r="E49" s="356" t="s">
        <v>1048</v>
      </c>
      <c r="F49" s="356" t="s">
        <v>1068</v>
      </c>
      <c r="G49" s="356" t="s">
        <v>530</v>
      </c>
      <c r="H49" s="356" t="str">
        <f t="shared" si="1"/>
        <v>Environmental Services: Water Supply and Treatment: Potable Water Treatment</v>
      </c>
    </row>
    <row r="50" spans="1:8" ht="14.25" customHeight="1">
      <c r="A50" s="352" t="s">
        <v>802</v>
      </c>
      <c r="B50" s="353" t="s">
        <v>1067</v>
      </c>
      <c r="C50" s="356" t="s">
        <v>808</v>
      </c>
      <c r="D50" s="356" t="s">
        <v>1041</v>
      </c>
      <c r="E50" s="356" t="s">
        <v>1048</v>
      </c>
      <c r="F50" s="356" t="s">
        <v>1068</v>
      </c>
      <c r="G50" s="356" t="s">
        <v>530</v>
      </c>
      <c r="H50" s="356" t="str">
        <f t="shared" si="1"/>
        <v>Environmental Services: Water Supply and Treatment: Sea Water Desalination</v>
      </c>
    </row>
    <row r="51" spans="1:8" ht="14.25" customHeight="1">
      <c r="A51" s="352" t="s">
        <v>802</v>
      </c>
      <c r="B51" s="353" t="s">
        <v>1067</v>
      </c>
      <c r="C51" s="356" t="s">
        <v>809</v>
      </c>
      <c r="D51" s="356" t="s">
        <v>1069</v>
      </c>
      <c r="E51" s="356" t="s">
        <v>1070</v>
      </c>
      <c r="F51" s="356" t="s">
        <v>1071</v>
      </c>
      <c r="G51" s="356" t="s">
        <v>530</v>
      </c>
      <c r="H51" s="356" t="str">
        <f t="shared" si="1"/>
        <v>Environmental Services: Water Supply and Treatment: Water Supply Dams</v>
      </c>
    </row>
    <row r="52" spans="1:8" ht="14.25" customHeight="1">
      <c r="A52" s="352" t="s">
        <v>802</v>
      </c>
      <c r="B52" s="353" t="s">
        <v>1067</v>
      </c>
      <c r="C52" s="356" t="s">
        <v>27</v>
      </c>
      <c r="D52" s="356" t="s">
        <v>1041</v>
      </c>
      <c r="E52" s="356" t="s">
        <v>1048</v>
      </c>
      <c r="F52" s="356" t="s">
        <v>1068</v>
      </c>
      <c r="G52" s="356" t="s">
        <v>530</v>
      </c>
      <c r="H52" s="356" t="str">
        <f t="shared" si="1"/>
        <v>Environmental Services: Water Supply and Treatment: Other</v>
      </c>
    </row>
    <row r="53" spans="1:8" ht="14.25" customHeight="1">
      <c r="A53" s="352" t="s">
        <v>802</v>
      </c>
      <c r="B53" s="353" t="s">
        <v>810</v>
      </c>
      <c r="C53" s="354"/>
      <c r="D53" s="355" t="s">
        <v>1041</v>
      </c>
      <c r="E53" s="355" t="s">
        <v>1048</v>
      </c>
      <c r="F53" s="355" t="s">
        <v>1072</v>
      </c>
      <c r="G53" s="355" t="s">
        <v>530</v>
      </c>
      <c r="H53" s="355" t="str">
        <f t="shared" si="1"/>
        <v>Environmental Services: Wastewater Treatment</v>
      </c>
    </row>
    <row r="54" spans="1:8" ht="14.25" customHeight="1">
      <c r="A54" s="352" t="s">
        <v>802</v>
      </c>
      <c r="B54" s="353" t="s">
        <v>810</v>
      </c>
      <c r="C54" s="356" t="s">
        <v>811</v>
      </c>
      <c r="D54" s="356" t="s">
        <v>1041</v>
      </c>
      <c r="E54" s="356" t="s">
        <v>1048</v>
      </c>
      <c r="F54" s="356" t="s">
        <v>1072</v>
      </c>
      <c r="G54" s="356" t="s">
        <v>530</v>
      </c>
      <c r="H54" s="356" t="str">
        <f t="shared" si="1"/>
        <v>Environmental Services: Wastewater Treatment: Industrial Wastewater Treatment and Reuse</v>
      </c>
    </row>
    <row r="55" spans="1:8" ht="14.25" customHeight="1">
      <c r="A55" s="352" t="s">
        <v>802</v>
      </c>
      <c r="B55" s="353" t="s">
        <v>810</v>
      </c>
      <c r="C55" s="348" t="s">
        <v>812</v>
      </c>
      <c r="D55" s="348" t="s">
        <v>1041</v>
      </c>
      <c r="E55" s="348" t="s">
        <v>1048</v>
      </c>
      <c r="F55" s="348" t="s">
        <v>1072</v>
      </c>
      <c r="G55" s="348" t="s">
        <v>530</v>
      </c>
      <c r="H55" s="348" t="str">
        <f t="shared" si="1"/>
        <v>Environmental Services: Wastewater Treatment: Residential Wastewater Treatment and Reuse</v>
      </c>
    </row>
    <row r="56" spans="1:8" ht="14.25" customHeight="1">
      <c r="A56" s="352" t="s">
        <v>802</v>
      </c>
      <c r="B56" s="353" t="s">
        <v>810</v>
      </c>
      <c r="C56" s="356" t="s">
        <v>27</v>
      </c>
      <c r="D56" s="356" t="s">
        <v>1041</v>
      </c>
      <c r="E56" s="356" t="s">
        <v>1048</v>
      </c>
      <c r="F56" s="356" t="s">
        <v>1072</v>
      </c>
      <c r="G56" s="356" t="s">
        <v>530</v>
      </c>
      <c r="H56" s="356" t="str">
        <f t="shared" si="1"/>
        <v>Environmental Services: Wastewater Treatment: Other</v>
      </c>
    </row>
    <row r="57" spans="1:8" ht="14.25" customHeight="1">
      <c r="A57" s="352" t="s">
        <v>802</v>
      </c>
      <c r="B57" s="353" t="s">
        <v>813</v>
      </c>
      <c r="C57" s="354"/>
      <c r="D57" s="355" t="s">
        <v>405</v>
      </c>
      <c r="E57" s="355" t="s">
        <v>405</v>
      </c>
      <c r="F57" s="355" t="s">
        <v>405</v>
      </c>
      <c r="G57" s="355" t="s">
        <v>405</v>
      </c>
      <c r="H57" s="355" t="str">
        <f t="shared" si="1"/>
        <v>Environmental Services: Environmental Management</v>
      </c>
    </row>
    <row r="58" spans="1:8" ht="14.25" customHeight="1">
      <c r="A58" s="352" t="s">
        <v>802</v>
      </c>
      <c r="B58" s="353" t="s">
        <v>813</v>
      </c>
      <c r="C58" s="356" t="s">
        <v>1073</v>
      </c>
      <c r="D58" s="356" t="s">
        <v>1041</v>
      </c>
      <c r="E58" s="356" t="s">
        <v>1074</v>
      </c>
      <c r="F58" s="356" t="s">
        <v>1075</v>
      </c>
      <c r="G58" s="356" t="s">
        <v>446</v>
      </c>
      <c r="H58" s="356" t="str">
        <f t="shared" si="1"/>
        <v>Environmental Services: Environmental Management: Carbon Capture</v>
      </c>
    </row>
    <row r="59" spans="1:8" ht="14.25" customHeight="1">
      <c r="A59" s="352" t="s">
        <v>802</v>
      </c>
      <c r="B59" s="353" t="s">
        <v>813</v>
      </c>
      <c r="C59" s="356" t="s">
        <v>814</v>
      </c>
      <c r="D59" s="356" t="s">
        <v>1076</v>
      </c>
      <c r="E59" s="356" t="s">
        <v>1077</v>
      </c>
      <c r="F59" s="356" t="s">
        <v>1078</v>
      </c>
      <c r="G59" s="356" t="s">
        <v>41</v>
      </c>
      <c r="H59" s="356" t="str">
        <f t="shared" si="1"/>
        <v>Environmental Services: Environmental Management: Coastal and Riverine Locks</v>
      </c>
    </row>
    <row r="60" spans="1:8" ht="14.25" customHeight="1">
      <c r="A60" s="352" t="s">
        <v>802</v>
      </c>
      <c r="B60" s="353" t="s">
        <v>813</v>
      </c>
      <c r="C60" s="356" t="s">
        <v>815</v>
      </c>
      <c r="D60" s="356" t="s">
        <v>1079</v>
      </c>
      <c r="E60" s="356" t="s">
        <v>1080</v>
      </c>
      <c r="F60" s="356" t="s">
        <v>1081</v>
      </c>
      <c r="G60" s="356" t="s">
        <v>414</v>
      </c>
      <c r="H60" s="356" t="str">
        <f t="shared" si="1"/>
        <v>Environmental Services: Environmental Management: Energy Efficiency</v>
      </c>
    </row>
    <row r="61" spans="1:8" ht="14.25" customHeight="1">
      <c r="A61" s="352" t="s">
        <v>802</v>
      </c>
      <c r="B61" s="353" t="s">
        <v>813</v>
      </c>
      <c r="C61" s="356" t="s">
        <v>816</v>
      </c>
      <c r="D61" s="356" t="s">
        <v>1056</v>
      </c>
      <c r="E61" s="356" t="s">
        <v>1070</v>
      </c>
      <c r="F61" s="356" t="s">
        <v>1082</v>
      </c>
      <c r="G61" s="356" t="s">
        <v>530</v>
      </c>
      <c r="H61" s="356" t="str">
        <f t="shared" si="1"/>
        <v>Environmental Services: Environmental Management: Flood Control</v>
      </c>
    </row>
    <row r="62" spans="1:8" ht="14.25" customHeight="1">
      <c r="A62" s="352" t="s">
        <v>802</v>
      </c>
      <c r="B62" s="353" t="s">
        <v>813</v>
      </c>
      <c r="C62" s="356" t="s">
        <v>27</v>
      </c>
      <c r="D62" s="356" t="s">
        <v>405</v>
      </c>
      <c r="E62" s="356" t="s">
        <v>405</v>
      </c>
      <c r="F62" s="356" t="s">
        <v>405</v>
      </c>
      <c r="G62" s="356" t="s">
        <v>405</v>
      </c>
      <c r="H62" s="356" t="str">
        <f t="shared" si="1"/>
        <v>Environmental Services: Environmental Management: Other</v>
      </c>
    </row>
    <row r="63" spans="1:8" ht="14.25" customHeight="1">
      <c r="A63" s="352" t="s">
        <v>802</v>
      </c>
      <c r="B63" s="353" t="s">
        <v>27</v>
      </c>
      <c r="C63" s="354"/>
      <c r="D63" s="355" t="s">
        <v>405</v>
      </c>
      <c r="E63" s="355" t="s">
        <v>405</v>
      </c>
      <c r="F63" s="355" t="s">
        <v>405</v>
      </c>
      <c r="G63" s="355" t="s">
        <v>405</v>
      </c>
      <c r="H63" s="355" t="str">
        <f t="shared" si="1"/>
        <v>Environmental Services: Other</v>
      </c>
    </row>
    <row r="64" spans="1:8" ht="14.25" customHeight="1">
      <c r="A64" s="352" t="s">
        <v>817</v>
      </c>
      <c r="B64" s="352"/>
      <c r="C64" s="358"/>
      <c r="D64" s="359" t="s">
        <v>405</v>
      </c>
      <c r="E64" s="359" t="s">
        <v>405</v>
      </c>
      <c r="F64" s="359" t="s">
        <v>405</v>
      </c>
      <c r="G64" s="359" t="s">
        <v>405</v>
      </c>
      <c r="H64" s="359" t="str">
        <f t="shared" si="1"/>
        <v>Network Utilities</v>
      </c>
    </row>
    <row r="65" spans="1:8" ht="14.25" customHeight="1">
      <c r="A65" s="352" t="s">
        <v>817</v>
      </c>
      <c r="B65" s="353" t="s">
        <v>1087</v>
      </c>
      <c r="C65" s="356"/>
      <c r="D65" s="356" t="s">
        <v>1034</v>
      </c>
      <c r="E65" s="356" t="s">
        <v>1035</v>
      </c>
      <c r="F65" s="356" t="s">
        <v>1032</v>
      </c>
      <c r="G65" s="356" t="s">
        <v>1033</v>
      </c>
      <c r="H65" s="356" t="str">
        <f t="shared" si="1"/>
        <v>Network Utilities: Data Distribution Companies</v>
      </c>
    </row>
    <row r="66" spans="1:8" ht="14.25" customHeight="1">
      <c r="A66" s="352" t="s">
        <v>817</v>
      </c>
      <c r="B66" s="353" t="s">
        <v>1087</v>
      </c>
      <c r="C66" s="356" t="s">
        <v>1088</v>
      </c>
      <c r="D66" s="356" t="s">
        <v>1034</v>
      </c>
      <c r="E66" s="356" t="s">
        <v>1035</v>
      </c>
      <c r="F66" s="356" t="s">
        <v>1032</v>
      </c>
      <c r="G66" s="356" t="s">
        <v>1033</v>
      </c>
      <c r="H66" s="356" t="str">
        <f t="shared" si="1"/>
        <v>Network Utilities: Data Distribution Companies: Data Distribution Network</v>
      </c>
    </row>
    <row r="67" spans="1:8" ht="14.25" customHeight="1">
      <c r="A67" s="352" t="s">
        <v>817</v>
      </c>
      <c r="B67" s="353" t="s">
        <v>1087</v>
      </c>
      <c r="C67" s="356" t="s">
        <v>27</v>
      </c>
      <c r="D67" s="356" t="s">
        <v>1034</v>
      </c>
      <c r="E67" s="356" t="s">
        <v>1035</v>
      </c>
      <c r="F67" s="356" t="s">
        <v>1032</v>
      </c>
      <c r="G67" s="356" t="s">
        <v>1033</v>
      </c>
      <c r="H67" s="356" t="str">
        <f t="shared" si="1"/>
        <v>Network Utilities: Data Distribution Companies: Other</v>
      </c>
    </row>
    <row r="68" spans="1:8" ht="14.25" customHeight="1">
      <c r="A68" s="352" t="s">
        <v>817</v>
      </c>
      <c r="B68" s="353" t="s">
        <v>818</v>
      </c>
      <c r="C68" s="354"/>
      <c r="D68" s="355" t="s">
        <v>1084</v>
      </c>
      <c r="E68" s="355" t="s">
        <v>1089</v>
      </c>
      <c r="F68" s="355" t="s">
        <v>1086</v>
      </c>
      <c r="G68" s="355" t="s">
        <v>414</v>
      </c>
      <c r="H68" s="355" t="str">
        <f t="shared" si="1"/>
        <v>Network Utilities: Electricity Distribution Companies</v>
      </c>
    </row>
    <row r="69" spans="1:8" ht="14.25" customHeight="1">
      <c r="A69" s="352" t="s">
        <v>817</v>
      </c>
      <c r="B69" s="353" t="s">
        <v>818</v>
      </c>
      <c r="C69" s="356" t="s">
        <v>1083</v>
      </c>
      <c r="D69" s="356" t="s">
        <v>1084</v>
      </c>
      <c r="E69" s="356" t="s">
        <v>1085</v>
      </c>
      <c r="F69" s="356" t="s">
        <v>1086</v>
      </c>
      <c r="G69" s="356" t="s">
        <v>414</v>
      </c>
      <c r="H69" s="356" t="str">
        <f t="shared" ref="H69:H100" si="2">_xlfn.TEXTJOIN(": ",TRUE,A69,B69,C69)</f>
        <v>Network Utilities: Electricity Distribution Companies: Electric vehicle charging</v>
      </c>
    </row>
    <row r="70" spans="1:8" ht="14.25" customHeight="1">
      <c r="A70" s="352" t="s">
        <v>817</v>
      </c>
      <c r="B70" s="353" t="s">
        <v>818</v>
      </c>
      <c r="C70" s="356" t="s">
        <v>819</v>
      </c>
      <c r="D70" s="356" t="s">
        <v>1084</v>
      </c>
      <c r="E70" s="356" t="s">
        <v>1089</v>
      </c>
      <c r="F70" s="356" t="s">
        <v>1086</v>
      </c>
      <c r="G70" s="356" t="s">
        <v>414</v>
      </c>
      <c r="H70" s="356" t="str">
        <f t="shared" si="2"/>
        <v>Network Utilities: Electricity Distribution Companies: Electricity Distribution Network</v>
      </c>
    </row>
    <row r="71" spans="1:8" ht="14.25" customHeight="1">
      <c r="A71" s="352" t="s">
        <v>817</v>
      </c>
      <c r="B71" s="353" t="s">
        <v>818</v>
      </c>
      <c r="C71" s="356" t="s">
        <v>27</v>
      </c>
      <c r="D71" s="356" t="s">
        <v>1084</v>
      </c>
      <c r="E71" s="356" t="s">
        <v>1089</v>
      </c>
      <c r="F71" s="356" t="s">
        <v>1086</v>
      </c>
      <c r="G71" s="356" t="s">
        <v>414</v>
      </c>
      <c r="H71" s="356" t="str">
        <f t="shared" si="2"/>
        <v>Network Utilities: Electricity Distribution Companies: Other</v>
      </c>
    </row>
    <row r="72" spans="1:8" ht="14.25" customHeight="1">
      <c r="A72" s="352" t="s">
        <v>817</v>
      </c>
      <c r="B72" s="353" t="s">
        <v>820</v>
      </c>
      <c r="C72" s="354"/>
      <c r="D72" s="355" t="s">
        <v>1084</v>
      </c>
      <c r="E72" s="355" t="s">
        <v>1089</v>
      </c>
      <c r="F72" s="355" t="s">
        <v>1047</v>
      </c>
      <c r="G72" s="355" t="s">
        <v>414</v>
      </c>
      <c r="H72" s="355" t="str">
        <f t="shared" si="2"/>
        <v>Network Utilities: Electricity Transmission Companies</v>
      </c>
    </row>
    <row r="73" spans="1:8" ht="14.25" customHeight="1">
      <c r="A73" s="352" t="s">
        <v>817</v>
      </c>
      <c r="B73" s="353" t="s">
        <v>820</v>
      </c>
      <c r="C73" s="356" t="s">
        <v>821</v>
      </c>
      <c r="D73" s="356" t="s">
        <v>1084</v>
      </c>
      <c r="E73" s="356" t="s">
        <v>1089</v>
      </c>
      <c r="F73" s="356" t="s">
        <v>1047</v>
      </c>
      <c r="G73" s="356" t="s">
        <v>414</v>
      </c>
      <c r="H73" s="356" t="str">
        <f t="shared" si="2"/>
        <v>Network Utilities: Electricity Transmission Companies: Electricity Transmission Network</v>
      </c>
    </row>
    <row r="74" spans="1:8" ht="14.25" customHeight="1">
      <c r="A74" s="352" t="s">
        <v>817</v>
      </c>
      <c r="B74" s="353" t="s">
        <v>820</v>
      </c>
      <c r="C74" s="356" t="s">
        <v>27</v>
      </c>
      <c r="D74" s="356" t="s">
        <v>1084</v>
      </c>
      <c r="E74" s="356" t="s">
        <v>1089</v>
      </c>
      <c r="F74" s="356" t="s">
        <v>1047</v>
      </c>
      <c r="G74" s="356" t="s">
        <v>414</v>
      </c>
      <c r="H74" s="356" t="str">
        <f t="shared" si="2"/>
        <v>Network Utilities: Electricity Transmission Companies: Other</v>
      </c>
    </row>
    <row r="75" spans="1:8" ht="14.25" customHeight="1">
      <c r="A75" s="352" t="s">
        <v>817</v>
      </c>
      <c r="B75" s="353" t="s">
        <v>822</v>
      </c>
      <c r="C75" s="354"/>
      <c r="D75" s="355" t="s">
        <v>1052</v>
      </c>
      <c r="E75" s="355" t="s">
        <v>1090</v>
      </c>
      <c r="F75" s="355" t="s">
        <v>1086</v>
      </c>
      <c r="G75" s="355" t="s">
        <v>414</v>
      </c>
      <c r="H75" s="355" t="str">
        <f t="shared" si="2"/>
        <v>Network Utilities: District Cooling/Heating Companies</v>
      </c>
    </row>
    <row r="76" spans="1:8" ht="14.25" customHeight="1">
      <c r="A76" s="352" t="s">
        <v>817</v>
      </c>
      <c r="B76" s="353" t="s">
        <v>822</v>
      </c>
      <c r="C76" s="356" t="s">
        <v>823</v>
      </c>
      <c r="D76" s="356" t="s">
        <v>1052</v>
      </c>
      <c r="E76" s="356" t="s">
        <v>1090</v>
      </c>
      <c r="F76" s="356" t="s">
        <v>1086</v>
      </c>
      <c r="G76" s="356" t="s">
        <v>414</v>
      </c>
      <c r="H76" s="356" t="str">
        <f t="shared" si="2"/>
        <v>Network Utilities: District Cooling/Heating Companies: District Cooling/Heating Network</v>
      </c>
    </row>
    <row r="77" spans="1:8" ht="14.25" customHeight="1">
      <c r="A77" s="352" t="s">
        <v>817</v>
      </c>
      <c r="B77" s="353" t="s">
        <v>822</v>
      </c>
      <c r="C77" s="356" t="s">
        <v>27</v>
      </c>
      <c r="D77" s="356" t="s">
        <v>1052</v>
      </c>
      <c r="E77" s="356" t="s">
        <v>1090</v>
      </c>
      <c r="F77" s="356" t="s">
        <v>1086</v>
      </c>
      <c r="G77" s="356" t="s">
        <v>414</v>
      </c>
      <c r="H77" s="356" t="str">
        <f t="shared" si="2"/>
        <v>Network Utilities: District Cooling/Heating Companies: Other</v>
      </c>
    </row>
    <row r="78" spans="1:8" ht="14.25" customHeight="1">
      <c r="A78" s="352" t="s">
        <v>817</v>
      </c>
      <c r="B78" s="353" t="s">
        <v>824</v>
      </c>
      <c r="C78" s="354"/>
      <c r="D78" s="355" t="s">
        <v>1041</v>
      </c>
      <c r="E78" s="355" t="s">
        <v>1048</v>
      </c>
      <c r="F78" s="355" t="s">
        <v>1091</v>
      </c>
      <c r="G78" s="355" t="s">
        <v>530</v>
      </c>
      <c r="H78" s="355" t="str">
        <f t="shared" si="2"/>
        <v>Network Utilities: Water and Sewerage Companies</v>
      </c>
    </row>
    <row r="79" spans="1:8" ht="14.25" customHeight="1">
      <c r="A79" s="352" t="s">
        <v>817</v>
      </c>
      <c r="B79" s="353" t="s">
        <v>824</v>
      </c>
      <c r="C79" s="356" t="s">
        <v>825</v>
      </c>
      <c r="D79" s="356" t="s">
        <v>1041</v>
      </c>
      <c r="E79" s="356" t="s">
        <v>1048</v>
      </c>
      <c r="F79" s="356" t="s">
        <v>1091</v>
      </c>
      <c r="G79" s="356" t="s">
        <v>530</v>
      </c>
      <c r="H79" s="356" t="str">
        <f t="shared" si="2"/>
        <v>Network Utilities: Water and Sewerage Companies: Water and Sewerage Network</v>
      </c>
    </row>
    <row r="80" spans="1:8" ht="14.25" customHeight="1">
      <c r="A80" s="352" t="s">
        <v>817</v>
      </c>
      <c r="B80" s="353" t="s">
        <v>824</v>
      </c>
      <c r="C80" s="356" t="s">
        <v>27</v>
      </c>
      <c r="D80" s="356" t="s">
        <v>1041</v>
      </c>
      <c r="E80" s="356" t="s">
        <v>1048</v>
      </c>
      <c r="F80" s="356" t="s">
        <v>1091</v>
      </c>
      <c r="G80" s="356" t="s">
        <v>530</v>
      </c>
      <c r="H80" s="356" t="str">
        <f t="shared" si="2"/>
        <v>Network Utilities: Water and Sewerage Companies: Other</v>
      </c>
    </row>
    <row r="81" spans="1:8" ht="14.25" customHeight="1">
      <c r="A81" s="352" t="s">
        <v>817</v>
      </c>
      <c r="B81" s="353" t="s">
        <v>826</v>
      </c>
      <c r="C81" s="354"/>
      <c r="D81" s="355" t="s">
        <v>1092</v>
      </c>
      <c r="E81" s="355" t="s">
        <v>1046</v>
      </c>
      <c r="F81" s="355" t="s">
        <v>1086</v>
      </c>
      <c r="G81" s="355" t="s">
        <v>414</v>
      </c>
      <c r="H81" s="355" t="str">
        <f t="shared" si="2"/>
        <v>Network Utilities: Gas Distribution Companies</v>
      </c>
    </row>
    <row r="82" spans="1:8" ht="14.25" customHeight="1">
      <c r="A82" s="352" t="s">
        <v>817</v>
      </c>
      <c r="B82" s="353" t="s">
        <v>826</v>
      </c>
      <c r="C82" s="356" t="s">
        <v>827</v>
      </c>
      <c r="D82" s="356" t="s">
        <v>1092</v>
      </c>
      <c r="E82" s="356" t="s">
        <v>1046</v>
      </c>
      <c r="F82" s="356" t="s">
        <v>1086</v>
      </c>
      <c r="G82" s="356" t="s">
        <v>414</v>
      </c>
      <c r="H82" s="356" t="str">
        <f t="shared" si="2"/>
        <v>Network Utilities: Gas Distribution Companies: Gas Distribution Network</v>
      </c>
    </row>
    <row r="83" spans="1:8" ht="14.25" customHeight="1">
      <c r="A83" s="352" t="s">
        <v>817</v>
      </c>
      <c r="B83" s="353" t="s">
        <v>826</v>
      </c>
      <c r="C83" s="356" t="s">
        <v>27</v>
      </c>
      <c r="D83" s="356" t="s">
        <v>1092</v>
      </c>
      <c r="E83" s="356" t="s">
        <v>1046</v>
      </c>
      <c r="F83" s="356" t="s">
        <v>1086</v>
      </c>
      <c r="G83" s="356" t="s">
        <v>414</v>
      </c>
      <c r="H83" s="356" t="str">
        <f t="shared" si="2"/>
        <v>Network Utilities: Gas Distribution Companies: Other</v>
      </c>
    </row>
    <row r="84" spans="1:8" ht="14.25" customHeight="1">
      <c r="A84" s="352" t="s">
        <v>817</v>
      </c>
      <c r="B84" s="353" t="s">
        <v>27</v>
      </c>
      <c r="C84" s="354"/>
      <c r="D84" s="355" t="s">
        <v>405</v>
      </c>
      <c r="E84" s="355" t="s">
        <v>405</v>
      </c>
      <c r="F84" s="355" t="s">
        <v>405</v>
      </c>
      <c r="G84" s="355" t="s">
        <v>405</v>
      </c>
      <c r="H84" s="355" t="str">
        <f t="shared" si="2"/>
        <v>Network Utilities: Other</v>
      </c>
    </row>
    <row r="85" spans="1:8" ht="14.25" customHeight="1">
      <c r="A85" s="352" t="s">
        <v>828</v>
      </c>
      <c r="B85" s="352"/>
      <c r="C85" s="358"/>
      <c r="D85" s="359" t="s">
        <v>1093</v>
      </c>
      <c r="E85" s="359" t="s">
        <v>1090</v>
      </c>
      <c r="F85" s="359" t="s">
        <v>1094</v>
      </c>
      <c r="G85" s="359" t="s">
        <v>414</v>
      </c>
      <c r="H85" s="359" t="str">
        <f t="shared" si="2"/>
        <v>Power Generation x-Renewables</v>
      </c>
    </row>
    <row r="86" spans="1:8" ht="14.25" customHeight="1">
      <c r="A86" s="352" t="s">
        <v>828</v>
      </c>
      <c r="B86" s="353" t="s">
        <v>829</v>
      </c>
      <c r="C86" s="354"/>
      <c r="D86" s="355" t="s">
        <v>1093</v>
      </c>
      <c r="E86" s="355" t="s">
        <v>1090</v>
      </c>
      <c r="F86" s="355" t="s">
        <v>1094</v>
      </c>
      <c r="G86" s="355" t="s">
        <v>414</v>
      </c>
      <c r="H86" s="355" t="str">
        <f t="shared" si="2"/>
        <v>Power Generation x-Renewables: Independent Power Producers</v>
      </c>
    </row>
    <row r="87" spans="1:8" ht="14.25" customHeight="1">
      <c r="A87" s="352" t="s">
        <v>828</v>
      </c>
      <c r="B87" s="353" t="s">
        <v>829</v>
      </c>
      <c r="C87" s="356" t="s">
        <v>830</v>
      </c>
      <c r="D87" s="356" t="s">
        <v>1093</v>
      </c>
      <c r="E87" s="356" t="s">
        <v>1090</v>
      </c>
      <c r="F87" s="356" t="s">
        <v>1094</v>
      </c>
      <c r="G87" s="356" t="s">
        <v>414</v>
      </c>
      <c r="H87" s="356" t="str">
        <f t="shared" si="2"/>
        <v>Power Generation x-Renewables: Independent Power Producers: Coal-Fired Power Generation</v>
      </c>
    </row>
    <row r="88" spans="1:8" ht="14.25" customHeight="1">
      <c r="A88" s="352" t="s">
        <v>828</v>
      </c>
      <c r="B88" s="353" t="s">
        <v>829</v>
      </c>
      <c r="C88" s="356" t="s">
        <v>831</v>
      </c>
      <c r="D88" s="356" t="s">
        <v>1093</v>
      </c>
      <c r="E88" s="356" t="s">
        <v>1090</v>
      </c>
      <c r="F88" s="356" t="s">
        <v>1094</v>
      </c>
      <c r="G88" s="356" t="s">
        <v>414</v>
      </c>
      <c r="H88" s="356" t="str">
        <f t="shared" si="2"/>
        <v>Power Generation x-Renewables: Independent Power Producers: Combined Heat and Power Generation</v>
      </c>
    </row>
    <row r="89" spans="1:8" ht="14.25" customHeight="1">
      <c r="A89" s="352" t="s">
        <v>828</v>
      </c>
      <c r="B89" s="353" t="s">
        <v>829</v>
      </c>
      <c r="C89" s="356" t="s">
        <v>832</v>
      </c>
      <c r="D89" s="356" t="s">
        <v>1093</v>
      </c>
      <c r="E89" s="356" t="s">
        <v>1090</v>
      </c>
      <c r="F89" s="356" t="s">
        <v>1094</v>
      </c>
      <c r="G89" s="356" t="s">
        <v>414</v>
      </c>
      <c r="H89" s="356" t="str">
        <f t="shared" si="2"/>
        <v>Power Generation x-Renewables: Independent Power Producers: Gas-Fired Power Generation</v>
      </c>
    </row>
    <row r="90" spans="1:8" ht="14.25" customHeight="1">
      <c r="A90" s="352" t="s">
        <v>828</v>
      </c>
      <c r="B90" s="353" t="s">
        <v>829</v>
      </c>
      <c r="C90" s="356" t="s">
        <v>833</v>
      </c>
      <c r="D90" s="356" t="s">
        <v>1093</v>
      </c>
      <c r="E90" s="356" t="s">
        <v>1090</v>
      </c>
      <c r="F90" s="356" t="s">
        <v>1094</v>
      </c>
      <c r="G90" s="356" t="s">
        <v>414</v>
      </c>
      <c r="H90" s="356" t="str">
        <f t="shared" si="2"/>
        <v>Power Generation x-Renewables: Independent Power Producers: Nuclear Power Generation</v>
      </c>
    </row>
    <row r="91" spans="1:8" ht="14.25" customHeight="1">
      <c r="A91" s="352" t="s">
        <v>828</v>
      </c>
      <c r="B91" s="353" t="s">
        <v>829</v>
      </c>
      <c r="C91" s="356" t="s">
        <v>834</v>
      </c>
      <c r="D91" s="356" t="s">
        <v>1093</v>
      </c>
      <c r="E91" s="356" t="s">
        <v>1090</v>
      </c>
      <c r="F91" s="356" t="s">
        <v>1094</v>
      </c>
      <c r="G91" s="356" t="s">
        <v>414</v>
      </c>
      <c r="H91" s="356" t="str">
        <f t="shared" si="2"/>
        <v>Power Generation x-Renewables: Independent Power Producers: Other Fossil-Fuel-Fired Power Generation</v>
      </c>
    </row>
    <row r="92" spans="1:8" ht="14.25" customHeight="1">
      <c r="A92" s="352" t="s">
        <v>828</v>
      </c>
      <c r="B92" s="353" t="s">
        <v>829</v>
      </c>
      <c r="C92" s="356" t="s">
        <v>27</v>
      </c>
      <c r="D92" s="356" t="s">
        <v>405</v>
      </c>
      <c r="E92" s="356" t="s">
        <v>405</v>
      </c>
      <c r="F92" s="356" t="s">
        <v>405</v>
      </c>
      <c r="G92" s="356" t="s">
        <v>405</v>
      </c>
      <c r="H92" s="356" t="str">
        <f t="shared" si="2"/>
        <v>Power Generation x-Renewables: Independent Power Producers: Other</v>
      </c>
    </row>
    <row r="93" spans="1:8" ht="14.25" customHeight="1">
      <c r="A93" s="352" t="s">
        <v>828</v>
      </c>
      <c r="B93" s="353" t="s">
        <v>835</v>
      </c>
      <c r="C93" s="354"/>
      <c r="D93" s="355" t="s">
        <v>1093</v>
      </c>
      <c r="E93" s="355" t="s">
        <v>1090</v>
      </c>
      <c r="F93" s="355" t="s">
        <v>1094</v>
      </c>
      <c r="G93" s="355" t="s">
        <v>414</v>
      </c>
      <c r="H93" s="355" t="str">
        <f t="shared" si="2"/>
        <v>Power Generation x-Renewables: Independent Water and Power Producers</v>
      </c>
    </row>
    <row r="94" spans="1:8" ht="14.25" customHeight="1">
      <c r="A94" s="352" t="s">
        <v>828</v>
      </c>
      <c r="B94" s="353" t="s">
        <v>835</v>
      </c>
      <c r="C94" s="356" t="s">
        <v>836</v>
      </c>
      <c r="D94" s="356" t="s">
        <v>1093</v>
      </c>
      <c r="E94" s="356" t="s">
        <v>1090</v>
      </c>
      <c r="F94" s="356" t="s">
        <v>1094</v>
      </c>
      <c r="G94" s="356" t="s">
        <v>414</v>
      </c>
      <c r="H94" s="356" t="str">
        <f t="shared" si="2"/>
        <v>Power Generation x-Renewables: Independent Water and Power Producers: Power and Water Production</v>
      </c>
    </row>
    <row r="95" spans="1:8" ht="14.25" customHeight="1">
      <c r="A95" s="352" t="s">
        <v>828</v>
      </c>
      <c r="B95" s="353" t="s">
        <v>27</v>
      </c>
      <c r="C95" s="354"/>
      <c r="D95" s="355" t="s">
        <v>405</v>
      </c>
      <c r="E95" s="355" t="s">
        <v>405</v>
      </c>
      <c r="F95" s="355" t="s">
        <v>405</v>
      </c>
      <c r="G95" s="355" t="s">
        <v>405</v>
      </c>
      <c r="H95" s="355" t="str">
        <f t="shared" si="2"/>
        <v>Power Generation x-Renewables: Other</v>
      </c>
    </row>
    <row r="96" spans="1:8" ht="14.25" customHeight="1">
      <c r="A96" s="352" t="s">
        <v>837</v>
      </c>
      <c r="B96" s="352"/>
      <c r="C96" s="358"/>
      <c r="D96" s="359" t="s">
        <v>1093</v>
      </c>
      <c r="E96" s="359" t="s">
        <v>1090</v>
      </c>
      <c r="F96" s="359" t="s">
        <v>1094</v>
      </c>
      <c r="G96" s="359" t="s">
        <v>414</v>
      </c>
      <c r="H96" s="359" t="str">
        <f t="shared" si="2"/>
        <v>Renewable Power</v>
      </c>
    </row>
    <row r="97" spans="1:8" ht="14.25" customHeight="1">
      <c r="A97" s="352" t="s">
        <v>837</v>
      </c>
      <c r="B97" s="353" t="s">
        <v>838</v>
      </c>
      <c r="C97" s="354"/>
      <c r="D97" s="355" t="s">
        <v>1093</v>
      </c>
      <c r="E97" s="355" t="s">
        <v>1090</v>
      </c>
      <c r="F97" s="355" t="s">
        <v>1094</v>
      </c>
      <c r="G97" s="355" t="s">
        <v>414</v>
      </c>
      <c r="H97" s="355" t="str">
        <f t="shared" si="2"/>
        <v>Renewable Power: Wind Power Generation</v>
      </c>
    </row>
    <row r="98" spans="1:8" ht="14.25" customHeight="1">
      <c r="A98" s="352" t="s">
        <v>837</v>
      </c>
      <c r="B98" s="353" t="s">
        <v>838</v>
      </c>
      <c r="C98" s="356" t="s">
        <v>839</v>
      </c>
      <c r="D98" s="356" t="s">
        <v>1093</v>
      </c>
      <c r="E98" s="356" t="s">
        <v>1090</v>
      </c>
      <c r="F98" s="356" t="s">
        <v>1094</v>
      </c>
      <c r="G98" s="356" t="s">
        <v>414</v>
      </c>
      <c r="H98" s="356" t="str">
        <f t="shared" si="2"/>
        <v>Renewable Power: Wind Power Generation: On-Shore Wind Power Generation</v>
      </c>
    </row>
    <row r="99" spans="1:8" ht="14.25" customHeight="1">
      <c r="A99" s="352" t="s">
        <v>837</v>
      </c>
      <c r="B99" s="353" t="s">
        <v>838</v>
      </c>
      <c r="C99" s="356" t="s">
        <v>840</v>
      </c>
      <c r="D99" s="356" t="s">
        <v>1093</v>
      </c>
      <c r="E99" s="356" t="s">
        <v>1090</v>
      </c>
      <c r="F99" s="356" t="s">
        <v>1094</v>
      </c>
      <c r="G99" s="356" t="s">
        <v>414</v>
      </c>
      <c r="H99" s="356" t="str">
        <f t="shared" si="2"/>
        <v>Renewable Power: Wind Power Generation: Off-Shore Wind Power Generation</v>
      </c>
    </row>
    <row r="100" spans="1:8" ht="14.25" customHeight="1">
      <c r="A100" s="352" t="s">
        <v>837</v>
      </c>
      <c r="B100" s="353" t="s">
        <v>838</v>
      </c>
      <c r="C100" s="356" t="s">
        <v>27</v>
      </c>
      <c r="D100" s="356" t="s">
        <v>1093</v>
      </c>
      <c r="E100" s="356" t="s">
        <v>1090</v>
      </c>
      <c r="F100" s="356" t="s">
        <v>1094</v>
      </c>
      <c r="G100" s="356" t="s">
        <v>414</v>
      </c>
      <c r="H100" s="356" t="str">
        <f t="shared" si="2"/>
        <v>Renewable Power: Wind Power Generation: Other</v>
      </c>
    </row>
    <row r="101" spans="1:8" ht="14.25" customHeight="1">
      <c r="A101" s="352" t="s">
        <v>837</v>
      </c>
      <c r="B101" s="353" t="s">
        <v>841</v>
      </c>
      <c r="C101" s="354"/>
      <c r="D101" s="355" t="s">
        <v>1093</v>
      </c>
      <c r="E101" s="355" t="s">
        <v>1090</v>
      </c>
      <c r="F101" s="355" t="s">
        <v>1094</v>
      </c>
      <c r="G101" s="355" t="s">
        <v>414</v>
      </c>
      <c r="H101" s="355" t="str">
        <f t="shared" ref="H101:H132" si="3">_xlfn.TEXTJOIN(": ",TRUE,A101,B101,C101)</f>
        <v>Renewable Power: Solar Power Generation</v>
      </c>
    </row>
    <row r="102" spans="1:8" ht="14.25" customHeight="1">
      <c r="A102" s="352" t="s">
        <v>837</v>
      </c>
      <c r="B102" s="353" t="s">
        <v>841</v>
      </c>
      <c r="C102" s="356" t="s">
        <v>842</v>
      </c>
      <c r="D102" s="356" t="s">
        <v>1093</v>
      </c>
      <c r="E102" s="356" t="s">
        <v>1090</v>
      </c>
      <c r="F102" s="356" t="s">
        <v>1094</v>
      </c>
      <c r="G102" s="356" t="s">
        <v>414</v>
      </c>
      <c r="H102" s="356" t="str">
        <f t="shared" si="3"/>
        <v>Renewable Power: Solar Power Generation: Photovoltaic Power Generation</v>
      </c>
    </row>
    <row r="103" spans="1:8" ht="14.25" customHeight="1">
      <c r="A103" s="352" t="s">
        <v>837</v>
      </c>
      <c r="B103" s="353" t="s">
        <v>841</v>
      </c>
      <c r="C103" s="356" t="s">
        <v>843</v>
      </c>
      <c r="D103" s="356" t="s">
        <v>1093</v>
      </c>
      <c r="E103" s="356" t="s">
        <v>1090</v>
      </c>
      <c r="F103" s="356" t="s">
        <v>1094</v>
      </c>
      <c r="G103" s="356" t="s">
        <v>414</v>
      </c>
      <c r="H103" s="356" t="str">
        <f t="shared" si="3"/>
        <v>Renewable Power: Solar Power Generation: Thermal Solar Power</v>
      </c>
    </row>
    <row r="104" spans="1:8" ht="14.25" customHeight="1">
      <c r="A104" s="352" t="s">
        <v>837</v>
      </c>
      <c r="B104" s="353" t="s">
        <v>841</v>
      </c>
      <c r="C104" s="356" t="s">
        <v>27</v>
      </c>
      <c r="D104" s="356" t="s">
        <v>1093</v>
      </c>
      <c r="E104" s="356" t="s">
        <v>1090</v>
      </c>
      <c r="F104" s="356" t="s">
        <v>1094</v>
      </c>
      <c r="G104" s="356" t="s">
        <v>414</v>
      </c>
      <c r="H104" s="356" t="str">
        <f t="shared" si="3"/>
        <v>Renewable Power: Solar Power Generation: Other</v>
      </c>
    </row>
    <row r="105" spans="1:8" ht="14.25" customHeight="1">
      <c r="A105" s="352" t="s">
        <v>837</v>
      </c>
      <c r="B105" s="353" t="s">
        <v>844</v>
      </c>
      <c r="C105" s="354"/>
      <c r="D105" s="355" t="s">
        <v>1093</v>
      </c>
      <c r="E105" s="355" t="s">
        <v>1090</v>
      </c>
      <c r="F105" s="355" t="s">
        <v>1094</v>
      </c>
      <c r="G105" s="355" t="s">
        <v>414</v>
      </c>
      <c r="H105" s="355" t="str">
        <f t="shared" si="3"/>
        <v>Renewable Power: Hydroelectric Power Generation</v>
      </c>
    </row>
    <row r="106" spans="1:8" ht="14.25" customHeight="1">
      <c r="A106" s="352" t="s">
        <v>837</v>
      </c>
      <c r="B106" s="353" t="s">
        <v>844</v>
      </c>
      <c r="C106" s="356" t="s">
        <v>845</v>
      </c>
      <c r="D106" s="356" t="s">
        <v>1093</v>
      </c>
      <c r="E106" s="356" t="s">
        <v>1090</v>
      </c>
      <c r="F106" s="356" t="s">
        <v>1094</v>
      </c>
      <c r="G106" s="356" t="s">
        <v>414</v>
      </c>
      <c r="H106" s="356" t="str">
        <f t="shared" si="3"/>
        <v>Renewable Power: Hydroelectric Power Generation: Hydroelectric Dam Power Generation</v>
      </c>
    </row>
    <row r="107" spans="1:8" ht="14.25" customHeight="1">
      <c r="A107" s="352" t="s">
        <v>837</v>
      </c>
      <c r="B107" s="353" t="s">
        <v>844</v>
      </c>
      <c r="C107" s="356" t="s">
        <v>846</v>
      </c>
      <c r="D107" s="356" t="s">
        <v>1093</v>
      </c>
      <c r="E107" s="356" t="s">
        <v>1090</v>
      </c>
      <c r="F107" s="356" t="s">
        <v>1094</v>
      </c>
      <c r="G107" s="356" t="s">
        <v>414</v>
      </c>
      <c r="H107" s="356" t="str">
        <f t="shared" si="3"/>
        <v>Renewable Power: Hydroelectric Power Generation: Hydroelectric Run-of-River Power Generation</v>
      </c>
    </row>
    <row r="108" spans="1:8" ht="14.25" customHeight="1">
      <c r="A108" s="352" t="s">
        <v>837</v>
      </c>
      <c r="B108" s="353" t="s">
        <v>844</v>
      </c>
      <c r="C108" s="356" t="s">
        <v>847</v>
      </c>
      <c r="D108" s="356" t="s">
        <v>1093</v>
      </c>
      <c r="E108" s="356" t="s">
        <v>1090</v>
      </c>
      <c r="F108" s="356" t="s">
        <v>1094</v>
      </c>
      <c r="G108" s="356" t="s">
        <v>414</v>
      </c>
      <c r="H108" s="356" t="str">
        <f t="shared" si="3"/>
        <v>Renewable Power: Hydroelectric Power Generation: Pumped Hydroelectric storage</v>
      </c>
    </row>
    <row r="109" spans="1:8" ht="14.25" customHeight="1">
      <c r="A109" s="352" t="s">
        <v>837</v>
      </c>
      <c r="B109" s="353" t="s">
        <v>844</v>
      </c>
      <c r="C109" s="356" t="s">
        <v>27</v>
      </c>
      <c r="D109" s="356" t="s">
        <v>1093</v>
      </c>
      <c r="E109" s="356" t="s">
        <v>1090</v>
      </c>
      <c r="F109" s="356" t="s">
        <v>1094</v>
      </c>
      <c r="G109" s="356" t="s">
        <v>414</v>
      </c>
      <c r="H109" s="356" t="str">
        <f t="shared" si="3"/>
        <v>Renewable Power: Hydroelectric Power Generation: Other</v>
      </c>
    </row>
    <row r="110" spans="1:8" ht="14.25" customHeight="1">
      <c r="A110" s="352" t="s">
        <v>837</v>
      </c>
      <c r="B110" s="353" t="s">
        <v>848</v>
      </c>
      <c r="C110" s="354"/>
      <c r="D110" s="355" t="s">
        <v>1093</v>
      </c>
      <c r="E110" s="355" t="s">
        <v>1090</v>
      </c>
      <c r="F110" s="355" t="s">
        <v>1094</v>
      </c>
      <c r="G110" s="355" t="s">
        <v>414</v>
      </c>
      <c r="H110" s="355" t="str">
        <f t="shared" si="3"/>
        <v>Renewable Power: Other Renewable Power Generation</v>
      </c>
    </row>
    <row r="111" spans="1:8" ht="14.25" customHeight="1">
      <c r="A111" s="352" t="s">
        <v>837</v>
      </c>
      <c r="B111" s="353" t="s">
        <v>848</v>
      </c>
      <c r="C111" s="356" t="s">
        <v>849</v>
      </c>
      <c r="D111" s="356" t="s">
        <v>1093</v>
      </c>
      <c r="E111" s="356" t="s">
        <v>1090</v>
      </c>
      <c r="F111" s="356" t="s">
        <v>1094</v>
      </c>
      <c r="G111" s="356" t="s">
        <v>414</v>
      </c>
      <c r="H111" s="356" t="str">
        <f t="shared" si="3"/>
        <v>Renewable Power: Other Renewable Power Generation: Biomass Power Generation</v>
      </c>
    </row>
    <row r="112" spans="1:8" ht="14.25" customHeight="1">
      <c r="A112" s="352" t="s">
        <v>837</v>
      </c>
      <c r="B112" s="353" t="s">
        <v>848</v>
      </c>
      <c r="C112" s="356" t="s">
        <v>850</v>
      </c>
      <c r="D112" s="356" t="s">
        <v>1093</v>
      </c>
      <c r="E112" s="356" t="s">
        <v>1090</v>
      </c>
      <c r="F112" s="356" t="s">
        <v>1094</v>
      </c>
      <c r="G112" s="356" t="s">
        <v>414</v>
      </c>
      <c r="H112" s="356" t="str">
        <f t="shared" si="3"/>
        <v>Renewable Power: Other Renewable Power Generation: Geothermal Power Generation</v>
      </c>
    </row>
    <row r="113" spans="1:8" ht="14.25" customHeight="1">
      <c r="A113" s="352" t="s">
        <v>837</v>
      </c>
      <c r="B113" s="353" t="s">
        <v>848</v>
      </c>
      <c r="C113" s="356" t="s">
        <v>851</v>
      </c>
      <c r="D113" s="356" t="s">
        <v>1093</v>
      </c>
      <c r="E113" s="356" t="s">
        <v>1090</v>
      </c>
      <c r="F113" s="356" t="s">
        <v>1094</v>
      </c>
      <c r="G113" s="356" t="s">
        <v>414</v>
      </c>
      <c r="H113" s="356" t="str">
        <f t="shared" si="3"/>
        <v>Renewable Power: Other Renewable Power Generation: Wave Power Generation</v>
      </c>
    </row>
    <row r="114" spans="1:8" ht="14.25" customHeight="1">
      <c r="A114" s="352" t="s">
        <v>837</v>
      </c>
      <c r="B114" s="353" t="s">
        <v>848</v>
      </c>
      <c r="C114" s="356" t="s">
        <v>27</v>
      </c>
      <c r="D114" s="356" t="s">
        <v>1093</v>
      </c>
      <c r="E114" s="356" t="s">
        <v>1090</v>
      </c>
      <c r="F114" s="356" t="s">
        <v>1094</v>
      </c>
      <c r="G114" s="356" t="s">
        <v>414</v>
      </c>
      <c r="H114" s="356" t="str">
        <f t="shared" si="3"/>
        <v>Renewable Power: Other Renewable Power Generation: Other</v>
      </c>
    </row>
    <row r="115" spans="1:8" ht="14.25" customHeight="1">
      <c r="A115" s="352" t="s">
        <v>837</v>
      </c>
      <c r="B115" s="353" t="s">
        <v>852</v>
      </c>
      <c r="C115" s="354"/>
      <c r="D115" s="355" t="s">
        <v>1052</v>
      </c>
      <c r="E115" s="355" t="s">
        <v>414</v>
      </c>
      <c r="F115" s="355" t="s">
        <v>1095</v>
      </c>
      <c r="G115" s="355" t="s">
        <v>414</v>
      </c>
      <c r="H115" s="355" t="str">
        <f t="shared" si="3"/>
        <v>Renewable Power: Other Renewable Technologies</v>
      </c>
    </row>
    <row r="116" spans="1:8" ht="14.25" customHeight="1">
      <c r="A116" s="352" t="s">
        <v>837</v>
      </c>
      <c r="B116" s="353" t="s">
        <v>852</v>
      </c>
      <c r="C116" s="356" t="s">
        <v>853</v>
      </c>
      <c r="D116" s="356" t="s">
        <v>1052</v>
      </c>
      <c r="E116" s="356" t="s">
        <v>414</v>
      </c>
      <c r="F116" s="356" t="s">
        <v>1095</v>
      </c>
      <c r="G116" s="356" t="s">
        <v>414</v>
      </c>
      <c r="H116" s="356" t="str">
        <f t="shared" si="3"/>
        <v>Renewable Power: Other Renewable Technologies: Battery Storage</v>
      </c>
    </row>
    <row r="117" spans="1:8" ht="14.25" customHeight="1">
      <c r="A117" s="352" t="s">
        <v>837</v>
      </c>
      <c r="B117" s="353" t="s">
        <v>852</v>
      </c>
      <c r="C117" s="356" t="s">
        <v>854</v>
      </c>
      <c r="D117" s="356" t="s">
        <v>1084</v>
      </c>
      <c r="E117" s="356" t="s">
        <v>1089</v>
      </c>
      <c r="F117" s="356" t="s">
        <v>1047</v>
      </c>
      <c r="G117" s="356" t="s">
        <v>414</v>
      </c>
      <c r="H117" s="356" t="str">
        <f t="shared" si="3"/>
        <v>Renewable Power: Other Renewable Technologies: Off-Shore Transmission (OFTO)</v>
      </c>
    </row>
    <row r="118" spans="1:8" ht="14.25" customHeight="1">
      <c r="A118" s="352" t="s">
        <v>837</v>
      </c>
      <c r="B118" s="353" t="s">
        <v>852</v>
      </c>
      <c r="C118" s="356" t="s">
        <v>801</v>
      </c>
      <c r="D118" s="356" t="s">
        <v>1052</v>
      </c>
      <c r="E118" s="356" t="s">
        <v>414</v>
      </c>
      <c r="F118" s="356" t="s">
        <v>1095</v>
      </c>
      <c r="G118" s="356" t="s">
        <v>414</v>
      </c>
      <c r="H118" s="356" t="str">
        <f t="shared" si="3"/>
        <v>Renewable Power: Other Renewable Technologies: Other Storage</v>
      </c>
    </row>
    <row r="119" spans="1:8" ht="14.25" customHeight="1">
      <c r="A119" s="352" t="s">
        <v>837</v>
      </c>
      <c r="B119" s="353" t="s">
        <v>852</v>
      </c>
      <c r="C119" s="356" t="s">
        <v>27</v>
      </c>
      <c r="D119" s="356" t="s">
        <v>1052</v>
      </c>
      <c r="E119" s="356" t="s">
        <v>414</v>
      </c>
      <c r="F119" s="356" t="s">
        <v>1095</v>
      </c>
      <c r="G119" s="356" t="s">
        <v>414</v>
      </c>
      <c r="H119" s="356" t="str">
        <f t="shared" si="3"/>
        <v>Renewable Power: Other Renewable Technologies: Other</v>
      </c>
    </row>
    <row r="120" spans="1:8" ht="14.25" customHeight="1">
      <c r="A120" s="352" t="s">
        <v>837</v>
      </c>
      <c r="B120" s="353" t="s">
        <v>27</v>
      </c>
      <c r="C120" s="354"/>
      <c r="D120" s="355" t="s">
        <v>405</v>
      </c>
      <c r="E120" s="355" t="s">
        <v>405</v>
      </c>
      <c r="F120" s="355" t="s">
        <v>405</v>
      </c>
      <c r="G120" s="355" t="s">
        <v>405</v>
      </c>
      <c r="H120" s="355" t="str">
        <f t="shared" si="3"/>
        <v>Renewable Power: Other</v>
      </c>
    </row>
    <row r="121" spans="1:8" ht="14.25" customHeight="1">
      <c r="A121" s="352" t="s">
        <v>855</v>
      </c>
      <c r="B121" s="352"/>
      <c r="C121" s="358"/>
      <c r="D121" s="359" t="s">
        <v>405</v>
      </c>
      <c r="E121" s="359" t="s">
        <v>405</v>
      </c>
      <c r="F121" s="359" t="s">
        <v>405</v>
      </c>
      <c r="G121" s="359" t="s">
        <v>405</v>
      </c>
      <c r="H121" s="359" t="str">
        <f t="shared" si="3"/>
        <v>Social Infrastructure</v>
      </c>
    </row>
    <row r="122" spans="1:8" ht="14.25" customHeight="1">
      <c r="A122" s="352" t="s">
        <v>855</v>
      </c>
      <c r="B122" s="353" t="s">
        <v>856</v>
      </c>
      <c r="C122" s="354"/>
      <c r="D122" s="355" t="s">
        <v>405</v>
      </c>
      <c r="E122" s="355" t="s">
        <v>405</v>
      </c>
      <c r="F122" s="355" t="s">
        <v>405</v>
      </c>
      <c r="G122" s="355" t="s">
        <v>405</v>
      </c>
      <c r="H122" s="355" t="str">
        <f t="shared" si="3"/>
        <v>Social Infrastructure: Defence Services</v>
      </c>
    </row>
    <row r="123" spans="1:8" ht="14.25" customHeight="1">
      <c r="A123" s="352" t="s">
        <v>855</v>
      </c>
      <c r="B123" s="353" t="s">
        <v>856</v>
      </c>
      <c r="C123" s="356" t="s">
        <v>857</v>
      </c>
      <c r="D123" s="356" t="s">
        <v>1096</v>
      </c>
      <c r="E123" s="356" t="s">
        <v>1097</v>
      </c>
      <c r="F123" s="356" t="s">
        <v>1098</v>
      </c>
      <c r="G123" s="356" t="s">
        <v>1099</v>
      </c>
      <c r="H123" s="356" t="str">
        <f t="shared" si="3"/>
        <v>Social Infrastructure: Defence Services: Barracks and Accommodation</v>
      </c>
    </row>
    <row r="124" spans="1:8" ht="14.25" customHeight="1">
      <c r="A124" s="352" t="s">
        <v>855</v>
      </c>
      <c r="B124" s="353" t="s">
        <v>856</v>
      </c>
      <c r="C124" s="356" t="s">
        <v>858</v>
      </c>
      <c r="D124" s="356" t="s">
        <v>405</v>
      </c>
      <c r="E124" s="356" t="s">
        <v>405</v>
      </c>
      <c r="F124" s="356" t="s">
        <v>405</v>
      </c>
      <c r="G124" s="356" t="s">
        <v>405</v>
      </c>
      <c r="H124" s="356" t="str">
        <f t="shared" si="3"/>
        <v>Social Infrastructure: Defence Services: Strategic Transport and Refuelling</v>
      </c>
    </row>
    <row r="125" spans="1:8" ht="14.25" customHeight="1">
      <c r="A125" s="352" t="s">
        <v>855</v>
      </c>
      <c r="B125" s="353" t="s">
        <v>856</v>
      </c>
      <c r="C125" s="356" t="s">
        <v>859</v>
      </c>
      <c r="D125" s="356" t="s">
        <v>1069</v>
      </c>
      <c r="E125" s="356" t="s">
        <v>1100</v>
      </c>
      <c r="F125" s="356" t="s">
        <v>1101</v>
      </c>
      <c r="G125" s="356" t="s">
        <v>1102</v>
      </c>
      <c r="H125" s="356" t="str">
        <f t="shared" si="3"/>
        <v>Social Infrastructure: Defence Services: Training Facilities</v>
      </c>
    </row>
    <row r="126" spans="1:8" ht="14.25" customHeight="1">
      <c r="A126" s="352" t="s">
        <v>855</v>
      </c>
      <c r="B126" s="353" t="s">
        <v>856</v>
      </c>
      <c r="C126" s="348" t="s">
        <v>27</v>
      </c>
      <c r="D126" s="348" t="s">
        <v>405</v>
      </c>
      <c r="E126" s="348" t="s">
        <v>405</v>
      </c>
      <c r="F126" s="348" t="s">
        <v>405</v>
      </c>
      <c r="G126" s="348" t="s">
        <v>405</v>
      </c>
      <c r="H126" s="348" t="str">
        <f t="shared" si="3"/>
        <v>Social Infrastructure: Defence Services: Other</v>
      </c>
    </row>
    <row r="127" spans="1:8" ht="14.25" customHeight="1">
      <c r="A127" s="352" t="s">
        <v>855</v>
      </c>
      <c r="B127" s="353" t="s">
        <v>860</v>
      </c>
      <c r="C127" s="354"/>
      <c r="D127" s="355" t="s">
        <v>1103</v>
      </c>
      <c r="E127" s="355" t="s">
        <v>41</v>
      </c>
      <c r="F127" s="355" t="s">
        <v>1104</v>
      </c>
      <c r="G127" s="355" t="s">
        <v>41</v>
      </c>
      <c r="H127" s="355" t="str">
        <f t="shared" si="3"/>
        <v>Social Infrastructure: Education Services</v>
      </c>
    </row>
    <row r="128" spans="1:8" ht="14.25" customHeight="1">
      <c r="A128" s="352" t="s">
        <v>855</v>
      </c>
      <c r="B128" s="353" t="s">
        <v>860</v>
      </c>
      <c r="C128" s="356" t="s">
        <v>861</v>
      </c>
      <c r="D128" s="356" t="s">
        <v>1103</v>
      </c>
      <c r="E128" s="356" t="s">
        <v>41</v>
      </c>
      <c r="F128" s="356" t="s">
        <v>1104</v>
      </c>
      <c r="G128" s="356" t="s">
        <v>41</v>
      </c>
      <c r="H128" s="356" t="str">
        <f t="shared" si="3"/>
        <v>Social Infrastructure: Education Services: Schools (Classes and Sports Facilities)</v>
      </c>
    </row>
    <row r="129" spans="1:8" ht="14.25" customHeight="1">
      <c r="A129" s="352" t="s">
        <v>855</v>
      </c>
      <c r="B129" s="353" t="s">
        <v>860</v>
      </c>
      <c r="C129" s="356" t="s">
        <v>862</v>
      </c>
      <c r="D129" s="356" t="s">
        <v>1096</v>
      </c>
      <c r="E129" s="356" t="s">
        <v>1097</v>
      </c>
      <c r="F129" s="356" t="s">
        <v>1098</v>
      </c>
      <c r="G129" s="356" t="s">
        <v>1099</v>
      </c>
      <c r="H129" s="356" t="str">
        <f t="shared" si="3"/>
        <v>Social Infrastructure: Education Services: Student Accommodation</v>
      </c>
    </row>
    <row r="130" spans="1:8" ht="14.25" customHeight="1">
      <c r="A130" s="352" t="s">
        <v>855</v>
      </c>
      <c r="B130" s="353" t="s">
        <v>860</v>
      </c>
      <c r="C130" s="356" t="s">
        <v>863</v>
      </c>
      <c r="D130" s="356" t="s">
        <v>1103</v>
      </c>
      <c r="E130" s="356" t="s">
        <v>41</v>
      </c>
      <c r="F130" s="356" t="s">
        <v>1104</v>
      </c>
      <c r="G130" s="356" t="s">
        <v>41</v>
      </c>
      <c r="H130" s="356" t="str">
        <f t="shared" si="3"/>
        <v>Social Infrastructure: Education Services: Universities (Classes, Labs, Administration Buildings)</v>
      </c>
    </row>
    <row r="131" spans="1:8" ht="14.25" customHeight="1">
      <c r="A131" s="352" t="s">
        <v>855</v>
      </c>
      <c r="B131" s="353" t="s">
        <v>860</v>
      </c>
      <c r="C131" s="356" t="s">
        <v>27</v>
      </c>
      <c r="D131" s="356" t="s">
        <v>1103</v>
      </c>
      <c r="E131" s="356" t="s">
        <v>41</v>
      </c>
      <c r="F131" s="356" t="s">
        <v>1104</v>
      </c>
      <c r="G131" s="356" t="s">
        <v>41</v>
      </c>
      <c r="H131" s="356" t="str">
        <f t="shared" si="3"/>
        <v>Social Infrastructure: Education Services: Other</v>
      </c>
    </row>
    <row r="132" spans="1:8" ht="14.25" customHeight="1">
      <c r="A132" s="352" t="s">
        <v>855</v>
      </c>
      <c r="B132" s="353" t="s">
        <v>864</v>
      </c>
      <c r="C132" s="354"/>
      <c r="D132" s="355" t="s">
        <v>1105</v>
      </c>
      <c r="E132" s="355" t="s">
        <v>41</v>
      </c>
      <c r="F132" s="355" t="s">
        <v>405</v>
      </c>
      <c r="G132" s="355" t="s">
        <v>405</v>
      </c>
      <c r="H132" s="355" t="str">
        <f t="shared" si="3"/>
        <v>Social Infrastructure: Government Services</v>
      </c>
    </row>
    <row r="133" spans="1:8" ht="14.25" customHeight="1">
      <c r="A133" s="352" t="s">
        <v>855</v>
      </c>
      <c r="B133" s="353" t="s">
        <v>864</v>
      </c>
      <c r="C133" s="348" t="s">
        <v>865</v>
      </c>
      <c r="D133" s="348" t="s">
        <v>1106</v>
      </c>
      <c r="E133" s="348" t="s">
        <v>1300</v>
      </c>
      <c r="F133" s="348" t="s">
        <v>1106</v>
      </c>
      <c r="G133" s="348" t="s">
        <v>1300</v>
      </c>
      <c r="H133" s="348" t="str">
        <f t="shared" ref="H133:H164" si="4">_xlfn.TEXTJOIN(": ",TRUE,A133,B133,C133)</f>
        <v>Social Infrastructure: Government Services: Courts of Justice</v>
      </c>
    </row>
    <row r="134" spans="1:8" ht="14.25" customHeight="1">
      <c r="A134" s="352" t="s">
        <v>855</v>
      </c>
      <c r="B134" s="353" t="s">
        <v>864</v>
      </c>
      <c r="C134" s="348" t="s">
        <v>866</v>
      </c>
      <c r="D134" s="348" t="s">
        <v>1105</v>
      </c>
      <c r="E134" s="348" t="s">
        <v>41</v>
      </c>
      <c r="F134" s="348" t="s">
        <v>1107</v>
      </c>
      <c r="G134" s="348" t="s">
        <v>41</v>
      </c>
      <c r="H134" s="348" t="str">
        <f t="shared" si="4"/>
        <v>Social Infrastructure: Government Services: Government Buildings and Office Accommodation</v>
      </c>
    </row>
    <row r="135" spans="1:8" ht="14.25" customHeight="1">
      <c r="A135" s="352" t="s">
        <v>855</v>
      </c>
      <c r="B135" s="353" t="s">
        <v>864</v>
      </c>
      <c r="C135" s="348" t="s">
        <v>867</v>
      </c>
      <c r="D135" s="348" t="s">
        <v>1105</v>
      </c>
      <c r="E135" s="348" t="s">
        <v>41</v>
      </c>
      <c r="F135" s="348" t="s">
        <v>1107</v>
      </c>
      <c r="G135" s="348" t="s">
        <v>41</v>
      </c>
      <c r="H135" s="348" t="str">
        <f t="shared" si="4"/>
        <v>Social Infrastructure: Government Services: Police Stations and Facilities</v>
      </c>
    </row>
    <row r="136" spans="1:8" ht="14.25" customHeight="1">
      <c r="A136" s="352" t="s">
        <v>855</v>
      </c>
      <c r="B136" s="353" t="s">
        <v>864</v>
      </c>
      <c r="C136" s="348" t="s">
        <v>868</v>
      </c>
      <c r="D136" s="348" t="s">
        <v>1108</v>
      </c>
      <c r="E136" s="348" t="s">
        <v>41</v>
      </c>
      <c r="F136" s="348" t="s">
        <v>1109</v>
      </c>
      <c r="G136" s="348" t="s">
        <v>41</v>
      </c>
      <c r="H136" s="348" t="str">
        <f t="shared" si="4"/>
        <v>Social Infrastructure: Government Services: Prisons</v>
      </c>
    </row>
    <row r="137" spans="1:8" ht="14.25" customHeight="1">
      <c r="A137" s="352" t="s">
        <v>855</v>
      </c>
      <c r="B137" s="353" t="s">
        <v>864</v>
      </c>
      <c r="C137" s="348" t="s">
        <v>869</v>
      </c>
      <c r="D137" s="348" t="s">
        <v>1096</v>
      </c>
      <c r="E137" s="348" t="s">
        <v>1097</v>
      </c>
      <c r="F137" s="348" t="s">
        <v>1098</v>
      </c>
      <c r="G137" s="348" t="s">
        <v>1099</v>
      </c>
      <c r="H137" s="348" t="str">
        <f t="shared" si="4"/>
        <v>Social Infrastructure: Government Services: Social Accommodation</v>
      </c>
    </row>
    <row r="138" spans="1:8" ht="14.25" customHeight="1">
      <c r="A138" s="352" t="s">
        <v>855</v>
      </c>
      <c r="B138" s="353" t="s">
        <v>864</v>
      </c>
      <c r="C138" s="356" t="s">
        <v>870</v>
      </c>
      <c r="D138" s="356" t="s">
        <v>1110</v>
      </c>
      <c r="E138" s="356" t="s">
        <v>1111</v>
      </c>
      <c r="F138" s="356" t="s">
        <v>1112</v>
      </c>
      <c r="G138" s="356" t="s">
        <v>1113</v>
      </c>
      <c r="H138" s="356" t="str">
        <f t="shared" si="4"/>
        <v>Social Infrastructure: Government Services: Street Lighting</v>
      </c>
    </row>
    <row r="139" spans="1:8" ht="14.25" customHeight="1">
      <c r="A139" s="352" t="s">
        <v>855</v>
      </c>
      <c r="B139" s="353" t="s">
        <v>864</v>
      </c>
      <c r="C139" s="356" t="s">
        <v>27</v>
      </c>
      <c r="D139" s="356" t="s">
        <v>1105</v>
      </c>
      <c r="E139" s="356" t="s">
        <v>41</v>
      </c>
      <c r="F139" s="356" t="s">
        <v>1107</v>
      </c>
      <c r="G139" s="356" t="s">
        <v>41</v>
      </c>
      <c r="H139" s="356" t="str">
        <f t="shared" si="4"/>
        <v>Social Infrastructure: Government Services: Other</v>
      </c>
    </row>
    <row r="140" spans="1:8" ht="14.25" customHeight="1">
      <c r="A140" s="352" t="s">
        <v>855</v>
      </c>
      <c r="B140" s="353" t="s">
        <v>871</v>
      </c>
      <c r="C140" s="354"/>
      <c r="D140" s="355" t="s">
        <v>1114</v>
      </c>
      <c r="E140" s="355" t="s">
        <v>41</v>
      </c>
      <c r="F140" s="355" t="s">
        <v>1115</v>
      </c>
      <c r="G140" s="355" t="s">
        <v>41</v>
      </c>
      <c r="H140" s="355" t="str">
        <f t="shared" si="4"/>
        <v>Social Infrastructure: Recreational Facilities</v>
      </c>
    </row>
    <row r="141" spans="1:8" ht="14.25" customHeight="1">
      <c r="A141" s="352" t="s">
        <v>855</v>
      </c>
      <c r="B141" s="353" t="s">
        <v>871</v>
      </c>
      <c r="C141" s="348" t="s">
        <v>872</v>
      </c>
      <c r="D141" s="348" t="s">
        <v>1114</v>
      </c>
      <c r="E141" s="348" t="s">
        <v>41</v>
      </c>
      <c r="F141" s="348" t="s">
        <v>1115</v>
      </c>
      <c r="G141" s="348" t="s">
        <v>41</v>
      </c>
      <c r="H141" s="348" t="str">
        <f t="shared" si="4"/>
        <v>Social Infrastructure: Recreational Facilities: Amusement Parks</v>
      </c>
    </row>
    <row r="142" spans="1:8" ht="14.25" customHeight="1">
      <c r="A142" s="352" t="s">
        <v>855</v>
      </c>
      <c r="B142" s="353" t="s">
        <v>871</v>
      </c>
      <c r="C142" s="348" t="s">
        <v>873</v>
      </c>
      <c r="D142" s="348" t="s">
        <v>1114</v>
      </c>
      <c r="E142" s="348" t="s">
        <v>41</v>
      </c>
      <c r="F142" s="348" t="s">
        <v>1115</v>
      </c>
      <c r="G142" s="348" t="s">
        <v>41</v>
      </c>
      <c r="H142" s="348" t="str">
        <f t="shared" si="4"/>
        <v>Social Infrastructure: Recreational Facilities: Arts, Libraries and Museums</v>
      </c>
    </row>
    <row r="143" spans="1:8" ht="14.25" customHeight="1">
      <c r="A143" s="352" t="s">
        <v>855</v>
      </c>
      <c r="B143" s="353" t="s">
        <v>871</v>
      </c>
      <c r="C143" s="348" t="s">
        <v>874</v>
      </c>
      <c r="D143" s="348" t="s">
        <v>1114</v>
      </c>
      <c r="E143" s="348" t="s">
        <v>41</v>
      </c>
      <c r="F143" s="348" t="s">
        <v>1115</v>
      </c>
      <c r="G143" s="348" t="s">
        <v>41</v>
      </c>
      <c r="H143" s="348" t="str">
        <f t="shared" si="4"/>
        <v>Social Infrastructure: Recreational Facilities: Convention and Exhibition Centers</v>
      </c>
    </row>
    <row r="144" spans="1:8" ht="14.25" customHeight="1">
      <c r="A144" s="352" t="s">
        <v>855</v>
      </c>
      <c r="B144" s="353" t="s">
        <v>871</v>
      </c>
      <c r="C144" s="348" t="s">
        <v>875</v>
      </c>
      <c r="D144" s="348" t="s">
        <v>1036</v>
      </c>
      <c r="E144" s="348" t="s">
        <v>1116</v>
      </c>
      <c r="F144" s="348" t="s">
        <v>1036</v>
      </c>
      <c r="G144" s="348" t="s">
        <v>1116</v>
      </c>
      <c r="H144" s="348" t="str">
        <f t="shared" si="4"/>
        <v>Social Infrastructure: Recreational Facilities: Public Parks and gardens</v>
      </c>
    </row>
    <row r="145" spans="1:8" ht="14.25" customHeight="1">
      <c r="A145" s="352" t="s">
        <v>855</v>
      </c>
      <c r="B145" s="353" t="s">
        <v>871</v>
      </c>
      <c r="C145" s="348" t="s">
        <v>876</v>
      </c>
      <c r="D145" s="348" t="s">
        <v>1114</v>
      </c>
      <c r="E145" s="348" t="s">
        <v>41</v>
      </c>
      <c r="F145" s="348" t="s">
        <v>1115</v>
      </c>
      <c r="G145" s="348" t="s">
        <v>41</v>
      </c>
      <c r="H145" s="348" t="str">
        <f t="shared" si="4"/>
        <v>Social Infrastructure: Recreational Facilities: Stadiums and Sports Centers</v>
      </c>
    </row>
    <row r="146" spans="1:8" ht="14.25" customHeight="1">
      <c r="A146" s="352" t="s">
        <v>855</v>
      </c>
      <c r="B146" s="353" t="s">
        <v>871</v>
      </c>
      <c r="C146" s="348" t="s">
        <v>27</v>
      </c>
      <c r="D146" s="348" t="s">
        <v>1114</v>
      </c>
      <c r="E146" s="348" t="s">
        <v>41</v>
      </c>
      <c r="F146" s="348" t="s">
        <v>1115</v>
      </c>
      <c r="G146" s="348" t="s">
        <v>41</v>
      </c>
      <c r="H146" s="348" t="str">
        <f t="shared" si="4"/>
        <v>Social Infrastructure: Recreational Facilities: Other</v>
      </c>
    </row>
    <row r="147" spans="1:8" ht="14.25" customHeight="1">
      <c r="A147" s="352" t="s">
        <v>855</v>
      </c>
      <c r="B147" s="353" t="s">
        <v>877</v>
      </c>
      <c r="C147" s="354"/>
      <c r="D147" s="355" t="s">
        <v>1069</v>
      </c>
      <c r="E147" s="355" t="s">
        <v>1097</v>
      </c>
      <c r="F147" s="355" t="s">
        <v>1098</v>
      </c>
      <c r="G147" s="355" t="s">
        <v>1099</v>
      </c>
      <c r="H147" s="355" t="str">
        <f t="shared" si="4"/>
        <v>Social Infrastructure: Health and Social Care Services</v>
      </c>
    </row>
    <row r="148" spans="1:8" ht="14.25" customHeight="1">
      <c r="A148" s="352" t="s">
        <v>855</v>
      </c>
      <c r="B148" s="353" t="s">
        <v>877</v>
      </c>
      <c r="C148" s="348" t="s">
        <v>878</v>
      </c>
      <c r="D148" s="348" t="s">
        <v>1117</v>
      </c>
      <c r="E148" s="348" t="s">
        <v>1118</v>
      </c>
      <c r="F148" s="348" t="s">
        <v>1119</v>
      </c>
      <c r="G148" s="348" t="s">
        <v>41</v>
      </c>
      <c r="H148" s="348" t="str">
        <f t="shared" si="4"/>
        <v>Social Infrastructure: Health and Social Care Services: Clinics</v>
      </c>
    </row>
    <row r="149" spans="1:8" ht="14.25" customHeight="1">
      <c r="A149" s="352" t="s">
        <v>855</v>
      </c>
      <c r="B149" s="353" t="s">
        <v>877</v>
      </c>
      <c r="C149" s="348" t="s">
        <v>1120</v>
      </c>
      <c r="D149" s="348" t="s">
        <v>1041</v>
      </c>
      <c r="E149" s="348" t="s">
        <v>1121</v>
      </c>
      <c r="F149" s="348" t="s">
        <v>1122</v>
      </c>
      <c r="G149" s="348" t="s">
        <v>41</v>
      </c>
      <c r="H149" s="348" t="str">
        <f t="shared" si="4"/>
        <v>Social Infrastructure: Health and Social Care Services: Crematorium</v>
      </c>
    </row>
    <row r="150" spans="1:8" ht="14.25" customHeight="1">
      <c r="A150" s="352" t="s">
        <v>855</v>
      </c>
      <c r="B150" s="353" t="s">
        <v>877</v>
      </c>
      <c r="C150" s="348" t="s">
        <v>879</v>
      </c>
      <c r="D150" s="348" t="s">
        <v>1069</v>
      </c>
      <c r="E150" s="348" t="s">
        <v>1097</v>
      </c>
      <c r="F150" s="348" t="s">
        <v>1098</v>
      </c>
      <c r="G150" s="348" t="s">
        <v>1099</v>
      </c>
      <c r="H150" s="348" t="str">
        <f t="shared" si="4"/>
        <v>Social Infrastructure: Health and Social Care Services: Hospitals</v>
      </c>
    </row>
    <row r="151" spans="1:8" ht="14.25" customHeight="1">
      <c r="A151" s="352" t="s">
        <v>855</v>
      </c>
      <c r="B151" s="353" t="s">
        <v>877</v>
      </c>
      <c r="C151" s="348" t="s">
        <v>880</v>
      </c>
      <c r="D151" s="348" t="s">
        <v>1123</v>
      </c>
      <c r="E151" s="348" t="s">
        <v>41</v>
      </c>
      <c r="F151" s="348" t="s">
        <v>1124</v>
      </c>
      <c r="G151" s="348" t="s">
        <v>41</v>
      </c>
      <c r="H151" s="348" t="str">
        <f t="shared" si="4"/>
        <v>Social Infrastructure: Health and Social Care Services: Residential and Assisted Living</v>
      </c>
    </row>
    <row r="152" spans="1:8" ht="14.25" customHeight="1">
      <c r="A152" s="352" t="s">
        <v>855</v>
      </c>
      <c r="B152" s="353" t="s">
        <v>877</v>
      </c>
      <c r="C152" s="348" t="s">
        <v>27</v>
      </c>
      <c r="D152" s="348" t="s">
        <v>1069</v>
      </c>
      <c r="E152" s="348" t="s">
        <v>1097</v>
      </c>
      <c r="F152" s="348" t="s">
        <v>1098</v>
      </c>
      <c r="G152" s="348" t="s">
        <v>1099</v>
      </c>
      <c r="H152" s="348" t="str">
        <f t="shared" si="4"/>
        <v>Social Infrastructure: Health and Social Care Services: Other</v>
      </c>
    </row>
    <row r="153" spans="1:8" ht="14.25" customHeight="1">
      <c r="A153" s="352" t="s">
        <v>855</v>
      </c>
      <c r="B153" s="353" t="s">
        <v>27</v>
      </c>
      <c r="C153" s="355"/>
      <c r="D153" s="355" t="s">
        <v>405</v>
      </c>
      <c r="E153" s="355" t="s">
        <v>405</v>
      </c>
      <c r="F153" s="355" t="s">
        <v>405</v>
      </c>
      <c r="G153" s="355" t="s">
        <v>405</v>
      </c>
      <c r="H153" s="355" t="str">
        <f t="shared" si="4"/>
        <v>Social Infrastructure: Other</v>
      </c>
    </row>
    <row r="154" spans="1:8" ht="14.25" customHeight="1">
      <c r="A154" s="352" t="s">
        <v>881</v>
      </c>
      <c r="B154" s="352"/>
      <c r="C154" s="358"/>
      <c r="D154" s="359" t="s">
        <v>405</v>
      </c>
      <c r="E154" s="359" t="s">
        <v>405</v>
      </c>
      <c r="F154" s="359" t="s">
        <v>405</v>
      </c>
      <c r="G154" s="359" t="s">
        <v>405</v>
      </c>
      <c r="H154" s="359" t="str">
        <f t="shared" si="4"/>
        <v>Transport</v>
      </c>
    </row>
    <row r="155" spans="1:8" ht="14.25" customHeight="1">
      <c r="A155" s="352" t="s">
        <v>881</v>
      </c>
      <c r="B155" s="353" t="s">
        <v>882</v>
      </c>
      <c r="C155" s="354"/>
      <c r="D155" s="355" t="s">
        <v>1041</v>
      </c>
      <c r="E155" s="355" t="s">
        <v>1128</v>
      </c>
      <c r="F155" s="355" t="s">
        <v>1129</v>
      </c>
      <c r="G155" s="355" t="s">
        <v>41</v>
      </c>
      <c r="H155" s="355" t="str">
        <f t="shared" si="4"/>
        <v>Transport: Airport Companies</v>
      </c>
    </row>
    <row r="156" spans="1:8" ht="14.25" customHeight="1">
      <c r="A156" s="352" t="s">
        <v>881</v>
      </c>
      <c r="B156" s="353" t="s">
        <v>882</v>
      </c>
      <c r="C156" s="356" t="s">
        <v>883</v>
      </c>
      <c r="D156" s="356" t="s">
        <v>1041</v>
      </c>
      <c r="E156" s="356" t="s">
        <v>1128</v>
      </c>
      <c r="F156" s="356" t="s">
        <v>1129</v>
      </c>
      <c r="G156" s="356" t="s">
        <v>41</v>
      </c>
      <c r="H156" s="356" t="str">
        <f t="shared" si="4"/>
        <v>Transport: Airport Companies: Airport</v>
      </c>
    </row>
    <row r="157" spans="1:8" ht="14.25" customHeight="1">
      <c r="A157" s="352" t="s">
        <v>881</v>
      </c>
      <c r="B157" s="353" t="s">
        <v>882</v>
      </c>
      <c r="C157" s="356" t="s">
        <v>27</v>
      </c>
      <c r="D157" s="356" t="s">
        <v>1041</v>
      </c>
      <c r="E157" s="356" t="s">
        <v>1128</v>
      </c>
      <c r="F157" s="356" t="s">
        <v>1129</v>
      </c>
      <c r="G157" s="356" t="s">
        <v>41</v>
      </c>
      <c r="H157" s="356" t="str">
        <f t="shared" si="4"/>
        <v>Transport: Airport Companies: Other</v>
      </c>
    </row>
    <row r="158" spans="1:8" ht="14.25" customHeight="1">
      <c r="A158" s="352" t="s">
        <v>881</v>
      </c>
      <c r="B158" s="353" t="s">
        <v>884</v>
      </c>
      <c r="C158" s="354"/>
      <c r="D158" s="355" t="s">
        <v>1130</v>
      </c>
      <c r="E158" s="355" t="s">
        <v>41</v>
      </c>
      <c r="F158" s="355" t="s">
        <v>1131</v>
      </c>
      <c r="G158" s="355" t="s">
        <v>1132</v>
      </c>
      <c r="H158" s="355" t="str">
        <f t="shared" si="4"/>
        <v>Transport: Car Park Companies</v>
      </c>
    </row>
    <row r="159" spans="1:8" ht="14.25" customHeight="1">
      <c r="A159" s="352" t="s">
        <v>881</v>
      </c>
      <c r="B159" s="353" t="s">
        <v>884</v>
      </c>
      <c r="C159" s="356" t="s">
        <v>885</v>
      </c>
      <c r="D159" s="356" t="s">
        <v>1130</v>
      </c>
      <c r="E159" s="356" t="s">
        <v>41</v>
      </c>
      <c r="F159" s="356" t="s">
        <v>1131</v>
      </c>
      <c r="G159" s="356" t="s">
        <v>1132</v>
      </c>
      <c r="H159" s="356" t="str">
        <f t="shared" si="4"/>
        <v>Transport: Car Park Companies: Car Park</v>
      </c>
    </row>
    <row r="160" spans="1:8" ht="14.25" customHeight="1">
      <c r="A160" s="352" t="s">
        <v>881</v>
      </c>
      <c r="B160" s="353" t="s">
        <v>884</v>
      </c>
      <c r="C160" s="356" t="s">
        <v>27</v>
      </c>
      <c r="D160" s="356" t="s">
        <v>1130</v>
      </c>
      <c r="E160" s="356" t="s">
        <v>41</v>
      </c>
      <c r="F160" s="356" t="s">
        <v>1131</v>
      </c>
      <c r="G160" s="356" t="s">
        <v>1132</v>
      </c>
      <c r="H160" s="356" t="str">
        <f t="shared" si="4"/>
        <v>Transport: Car Park Companies: Other</v>
      </c>
    </row>
    <row r="161" spans="1:8" ht="14.25" customHeight="1">
      <c r="A161" s="352" t="s">
        <v>881</v>
      </c>
      <c r="B161" s="353" t="s">
        <v>886</v>
      </c>
      <c r="C161" s="354"/>
      <c r="D161" s="355" t="s">
        <v>1126</v>
      </c>
      <c r="E161" s="355" t="s">
        <v>1042</v>
      </c>
      <c r="F161" s="355" t="s">
        <v>1127</v>
      </c>
      <c r="G161" s="355" t="s">
        <v>1044</v>
      </c>
      <c r="H161" s="355" t="str">
        <f t="shared" si="4"/>
        <v>Transport: Port Companies</v>
      </c>
    </row>
    <row r="162" spans="1:8" ht="14.25" customHeight="1">
      <c r="A162" s="352" t="s">
        <v>881</v>
      </c>
      <c r="B162" s="353" t="s">
        <v>886</v>
      </c>
      <c r="C162" s="348" t="s">
        <v>887</v>
      </c>
      <c r="D162" s="348" t="s">
        <v>1126</v>
      </c>
      <c r="E162" s="348" t="s">
        <v>1042</v>
      </c>
      <c r="F162" s="348" t="s">
        <v>1127</v>
      </c>
      <c r="G162" s="348" t="s">
        <v>1044</v>
      </c>
      <c r="H162" s="348" t="str">
        <f t="shared" si="4"/>
        <v>Transport: Port Companies: Bulk Goods Port</v>
      </c>
    </row>
    <row r="163" spans="1:8" ht="14.25" customHeight="1">
      <c r="A163" s="352" t="s">
        <v>881</v>
      </c>
      <c r="B163" s="353" t="s">
        <v>886</v>
      </c>
      <c r="C163" s="348" t="s">
        <v>888</v>
      </c>
      <c r="D163" s="348" t="s">
        <v>1133</v>
      </c>
      <c r="E163" s="348" t="s">
        <v>1134</v>
      </c>
      <c r="F163" s="348" t="s">
        <v>1135</v>
      </c>
      <c r="G163" s="348" t="s">
        <v>1136</v>
      </c>
      <c r="H163" s="348" t="str">
        <f t="shared" si="4"/>
        <v>Transport: Port Companies: Container Port</v>
      </c>
    </row>
    <row r="164" spans="1:8" ht="14.25" customHeight="1">
      <c r="A164" s="352" t="s">
        <v>881</v>
      </c>
      <c r="B164" s="353" t="s">
        <v>886</v>
      </c>
      <c r="C164" s="356" t="s">
        <v>1125</v>
      </c>
      <c r="D164" s="356" t="s">
        <v>1126</v>
      </c>
      <c r="E164" s="356" t="s">
        <v>1042</v>
      </c>
      <c r="F164" s="356" t="s">
        <v>1127</v>
      </c>
      <c r="G164" s="356" t="s">
        <v>1044</v>
      </c>
      <c r="H164" s="356" t="str">
        <f t="shared" si="4"/>
        <v>Transport: Port Companies: Landlord port</v>
      </c>
    </row>
    <row r="165" spans="1:8" ht="14.25" customHeight="1">
      <c r="A165" s="352" t="s">
        <v>881</v>
      </c>
      <c r="B165" s="353" t="s">
        <v>886</v>
      </c>
      <c r="C165" s="348" t="s">
        <v>889</v>
      </c>
      <c r="D165" s="348" t="s">
        <v>1126</v>
      </c>
      <c r="E165" s="348" t="s">
        <v>1042</v>
      </c>
      <c r="F165" s="348" t="s">
        <v>1127</v>
      </c>
      <c r="G165" s="348" t="s">
        <v>1044</v>
      </c>
      <c r="H165" s="348" t="str">
        <f t="shared" ref="H165:H193" si="5">_xlfn.TEXTJOIN(": ",TRUE,A165,B165,C165)</f>
        <v>Transport: Port Companies: Tool Port</v>
      </c>
    </row>
    <row r="166" spans="1:8" ht="14.25" customHeight="1">
      <c r="A166" s="352" t="s">
        <v>881</v>
      </c>
      <c r="B166" s="353" t="s">
        <v>886</v>
      </c>
      <c r="C166" s="348" t="s">
        <v>890</v>
      </c>
      <c r="D166" s="348" t="s">
        <v>1126</v>
      </c>
      <c r="E166" s="348" t="s">
        <v>1042</v>
      </c>
      <c r="F166" s="348" t="s">
        <v>1127</v>
      </c>
      <c r="G166" s="348" t="s">
        <v>1044</v>
      </c>
      <c r="H166" s="348" t="str">
        <f t="shared" si="5"/>
        <v>Transport: Port Companies: Other Port</v>
      </c>
    </row>
    <row r="167" spans="1:8" ht="14.25" customHeight="1">
      <c r="A167" s="352" t="s">
        <v>881</v>
      </c>
      <c r="B167" s="353" t="s">
        <v>891</v>
      </c>
      <c r="C167" s="354"/>
      <c r="D167" s="355" t="s">
        <v>405</v>
      </c>
      <c r="E167" s="355" t="s">
        <v>405</v>
      </c>
      <c r="F167" s="355" t="s">
        <v>1137</v>
      </c>
      <c r="G167" s="355" t="s">
        <v>1138</v>
      </c>
      <c r="H167" s="355" t="str">
        <f t="shared" si="5"/>
        <v>Transport: Rail Companies</v>
      </c>
    </row>
    <row r="168" spans="1:8" ht="14.25" customHeight="1">
      <c r="A168" s="352" t="s">
        <v>881</v>
      </c>
      <c r="B168" s="353" t="s">
        <v>891</v>
      </c>
      <c r="C168" s="356" t="s">
        <v>1139</v>
      </c>
      <c r="D168" s="356" t="s">
        <v>1140</v>
      </c>
      <c r="E168" s="356" t="s">
        <v>1141</v>
      </c>
      <c r="F168" s="356" t="s">
        <v>1142</v>
      </c>
      <c r="G168" s="356" t="s">
        <v>1143</v>
      </c>
      <c r="H168" s="356" t="str">
        <f t="shared" si="5"/>
        <v>Transport: Rail Companies: High Speed Rail Lines</v>
      </c>
    </row>
    <row r="169" spans="1:8" ht="14.25" customHeight="1">
      <c r="A169" s="352" t="s">
        <v>881</v>
      </c>
      <c r="B169" s="353" t="s">
        <v>891</v>
      </c>
      <c r="C169" s="356" t="s">
        <v>892</v>
      </c>
      <c r="D169" s="356" t="s">
        <v>1144</v>
      </c>
      <c r="E169" s="356" t="s">
        <v>1145</v>
      </c>
      <c r="F169" s="356" t="s">
        <v>1146</v>
      </c>
      <c r="G169" s="356" t="s">
        <v>1147</v>
      </c>
      <c r="H169" s="356" t="str">
        <f t="shared" si="5"/>
        <v>Transport: Rail Companies: Heavy Rail Lines</v>
      </c>
    </row>
    <row r="170" spans="1:8" ht="14.25" customHeight="1">
      <c r="A170" s="352" t="s">
        <v>881</v>
      </c>
      <c r="B170" s="353" t="s">
        <v>891</v>
      </c>
      <c r="C170" s="356" t="s">
        <v>1148</v>
      </c>
      <c r="D170" s="356" t="s">
        <v>1149</v>
      </c>
      <c r="E170" s="356" t="s">
        <v>543</v>
      </c>
      <c r="F170" s="356" t="s">
        <v>1146</v>
      </c>
      <c r="G170" s="356" t="s">
        <v>1147</v>
      </c>
      <c r="H170" s="356" t="str">
        <f t="shared" si="5"/>
        <v>Transport: Rail Companies: Freight Rail Rolling Stock</v>
      </c>
    </row>
    <row r="171" spans="1:8" ht="14.25" customHeight="1">
      <c r="A171" s="352" t="s">
        <v>881</v>
      </c>
      <c r="B171" s="353" t="s">
        <v>891</v>
      </c>
      <c r="C171" s="356" t="s">
        <v>1150</v>
      </c>
      <c r="D171" s="356" t="s">
        <v>1149</v>
      </c>
      <c r="E171" s="356" t="s">
        <v>543</v>
      </c>
      <c r="F171" s="356" t="s">
        <v>1146</v>
      </c>
      <c r="G171" s="356" t="s">
        <v>1147</v>
      </c>
      <c r="H171" s="356" t="str">
        <f t="shared" si="5"/>
        <v>Transport: Rail Companies: Passenger Rail Rolling Stock</v>
      </c>
    </row>
    <row r="172" spans="1:8" ht="14.25" customHeight="1">
      <c r="A172" s="352" t="s">
        <v>881</v>
      </c>
      <c r="B172" s="353" t="s">
        <v>891</v>
      </c>
      <c r="C172" s="356" t="s">
        <v>893</v>
      </c>
      <c r="D172" s="356" t="s">
        <v>1149</v>
      </c>
      <c r="E172" s="356" t="s">
        <v>543</v>
      </c>
      <c r="F172" s="356" t="s">
        <v>1146</v>
      </c>
      <c r="G172" s="356" t="s">
        <v>1147</v>
      </c>
      <c r="H172" s="356" t="str">
        <f t="shared" si="5"/>
        <v>Transport: Rail Companies: Rolling Stock</v>
      </c>
    </row>
    <row r="173" spans="1:8" ht="14.25" customHeight="1">
      <c r="A173" s="352" t="s">
        <v>881</v>
      </c>
      <c r="B173" s="353" t="s">
        <v>891</v>
      </c>
      <c r="C173" s="356" t="s">
        <v>894</v>
      </c>
      <c r="D173" s="356" t="s">
        <v>1069</v>
      </c>
      <c r="E173" s="356" t="s">
        <v>1151</v>
      </c>
      <c r="F173" s="356" t="s">
        <v>1152</v>
      </c>
      <c r="G173" s="356" t="s">
        <v>1153</v>
      </c>
      <c r="H173" s="356" t="str">
        <f t="shared" si="5"/>
        <v>Transport: Rail Companies: Rail Freight</v>
      </c>
    </row>
    <row r="174" spans="1:8" ht="14.25" customHeight="1">
      <c r="A174" s="352" t="s">
        <v>881</v>
      </c>
      <c r="B174" s="353" t="s">
        <v>891</v>
      </c>
      <c r="C174" s="356" t="s">
        <v>27</v>
      </c>
      <c r="D174" s="356" t="s">
        <v>405</v>
      </c>
      <c r="E174" s="356" t="s">
        <v>405</v>
      </c>
      <c r="F174" s="356" t="s">
        <v>405</v>
      </c>
      <c r="G174" s="356" t="s">
        <v>405</v>
      </c>
      <c r="H174" s="356" t="str">
        <f t="shared" si="5"/>
        <v>Transport: Rail Companies: Other</v>
      </c>
    </row>
    <row r="175" spans="1:8" ht="14.25" customHeight="1">
      <c r="A175" s="352" t="s">
        <v>881</v>
      </c>
      <c r="B175" s="353" t="s">
        <v>895</v>
      </c>
      <c r="C175" s="354"/>
      <c r="D175" s="355" t="s">
        <v>1140</v>
      </c>
      <c r="E175" s="355" t="s">
        <v>1154</v>
      </c>
      <c r="F175" s="355" t="s">
        <v>1155</v>
      </c>
      <c r="G175" s="355" t="s">
        <v>1156</v>
      </c>
      <c r="H175" s="355" t="str">
        <f t="shared" si="5"/>
        <v>Transport: Road Companies</v>
      </c>
    </row>
    <row r="176" spans="1:8" ht="14.25" customHeight="1">
      <c r="A176" s="352" t="s">
        <v>881</v>
      </c>
      <c r="B176" s="353" t="s">
        <v>895</v>
      </c>
      <c r="C176" s="356" t="s">
        <v>896</v>
      </c>
      <c r="D176" s="356" t="s">
        <v>1140</v>
      </c>
      <c r="E176" s="356" t="s">
        <v>1154</v>
      </c>
      <c r="F176" s="356" t="s">
        <v>1155</v>
      </c>
      <c r="G176" s="356" t="s">
        <v>1156</v>
      </c>
      <c r="H176" s="356" t="str">
        <f t="shared" si="5"/>
        <v>Transport: Road Companies: Stand-Alone Tunnels</v>
      </c>
    </row>
    <row r="177" spans="1:8" ht="14.25" customHeight="1">
      <c r="A177" s="352" t="s">
        <v>881</v>
      </c>
      <c r="B177" s="353" t="s">
        <v>895</v>
      </c>
      <c r="C177" s="356" t="s">
        <v>897</v>
      </c>
      <c r="D177" s="356" t="s">
        <v>1140</v>
      </c>
      <c r="E177" s="356" t="s">
        <v>1154</v>
      </c>
      <c r="F177" s="356" t="s">
        <v>1155</v>
      </c>
      <c r="G177" s="356" t="s">
        <v>1156</v>
      </c>
      <c r="H177" s="356" t="str">
        <f t="shared" si="5"/>
        <v>Transport: Road Companies: Stand-Alone Bridges</v>
      </c>
    </row>
    <row r="178" spans="1:8" ht="14.25" customHeight="1">
      <c r="A178" s="352" t="s">
        <v>881</v>
      </c>
      <c r="B178" s="353" t="s">
        <v>895</v>
      </c>
      <c r="C178" s="356" t="s">
        <v>898</v>
      </c>
      <c r="D178" s="356" t="s">
        <v>1140</v>
      </c>
      <c r="E178" s="356" t="s">
        <v>1154</v>
      </c>
      <c r="F178" s="356" t="s">
        <v>1155</v>
      </c>
      <c r="G178" s="356" t="s">
        <v>1156</v>
      </c>
      <c r="H178" s="356" t="str">
        <f t="shared" si="5"/>
        <v>Transport: Road Companies: Motorways</v>
      </c>
    </row>
    <row r="179" spans="1:8" ht="14.25" customHeight="1">
      <c r="A179" s="352" t="s">
        <v>881</v>
      </c>
      <c r="B179" s="353" t="s">
        <v>895</v>
      </c>
      <c r="C179" s="356" t="s">
        <v>899</v>
      </c>
      <c r="D179" s="356" t="s">
        <v>1140</v>
      </c>
      <c r="E179" s="356" t="s">
        <v>1154</v>
      </c>
      <c r="F179" s="356" t="s">
        <v>1155</v>
      </c>
      <c r="G179" s="356" t="s">
        <v>1156</v>
      </c>
      <c r="H179" s="356" t="str">
        <f t="shared" si="5"/>
        <v>Transport: Road Companies: Motorway Network</v>
      </c>
    </row>
    <row r="180" spans="1:8" ht="14.25" customHeight="1">
      <c r="A180" s="352" t="s">
        <v>881</v>
      </c>
      <c r="B180" s="353" t="s">
        <v>895</v>
      </c>
      <c r="C180" s="356" t="s">
        <v>900</v>
      </c>
      <c r="D180" s="356" t="s">
        <v>1140</v>
      </c>
      <c r="E180" s="356" t="s">
        <v>1154</v>
      </c>
      <c r="F180" s="356" t="s">
        <v>1155</v>
      </c>
      <c r="G180" s="356" t="s">
        <v>1156</v>
      </c>
      <c r="H180" s="356" t="str">
        <f t="shared" si="5"/>
        <v>Transport: Road Companies: Dual-Carriage Way Roads</v>
      </c>
    </row>
    <row r="181" spans="1:8" ht="14.25" customHeight="1">
      <c r="A181" s="352" t="s">
        <v>881</v>
      </c>
      <c r="B181" s="353" t="s">
        <v>895</v>
      </c>
      <c r="C181" s="356" t="s">
        <v>27</v>
      </c>
      <c r="D181" s="356" t="s">
        <v>1140</v>
      </c>
      <c r="E181" s="356" t="s">
        <v>1154</v>
      </c>
      <c r="F181" s="356" t="s">
        <v>1155</v>
      </c>
      <c r="G181" s="356" t="s">
        <v>1156</v>
      </c>
      <c r="H181" s="356" t="str">
        <f t="shared" si="5"/>
        <v>Transport: Road Companies: Other</v>
      </c>
    </row>
    <row r="182" spans="1:8" ht="14.25" customHeight="1">
      <c r="A182" s="352" t="s">
        <v>881</v>
      </c>
      <c r="B182" s="353" t="s">
        <v>901</v>
      </c>
      <c r="C182" s="354"/>
      <c r="D182" s="355" t="s">
        <v>1140</v>
      </c>
      <c r="E182" s="355" t="s">
        <v>1141</v>
      </c>
      <c r="F182" s="355" t="s">
        <v>1142</v>
      </c>
      <c r="G182" s="355" t="s">
        <v>1143</v>
      </c>
      <c r="H182" s="355" t="str">
        <f t="shared" si="5"/>
        <v>Transport: Urban Commuter Companies</v>
      </c>
    </row>
    <row r="183" spans="1:8" ht="14.25" customHeight="1">
      <c r="A183" s="352" t="s">
        <v>881</v>
      </c>
      <c r="B183" s="353" t="s">
        <v>901</v>
      </c>
      <c r="C183" s="356" t="s">
        <v>902</v>
      </c>
      <c r="D183" s="356" t="s">
        <v>1140</v>
      </c>
      <c r="E183" s="356" t="s">
        <v>1141</v>
      </c>
      <c r="F183" s="356" t="s">
        <v>1142</v>
      </c>
      <c r="G183" s="356" t="s">
        <v>1143</v>
      </c>
      <c r="H183" s="356" t="str">
        <f t="shared" si="5"/>
        <v>Transport: Urban Commuter Companies: Urban Light-Rail</v>
      </c>
    </row>
    <row r="184" spans="1:8" ht="14.25" customHeight="1">
      <c r="A184" s="352" t="s">
        <v>881</v>
      </c>
      <c r="B184" s="353" t="s">
        <v>901</v>
      </c>
      <c r="C184" s="356" t="s">
        <v>903</v>
      </c>
      <c r="D184" s="356" t="s">
        <v>1140</v>
      </c>
      <c r="E184" s="356" t="s">
        <v>1141</v>
      </c>
      <c r="F184" s="356" t="s">
        <v>1142</v>
      </c>
      <c r="G184" s="356" t="s">
        <v>1143</v>
      </c>
      <c r="H184" s="356" t="str">
        <f t="shared" si="5"/>
        <v>Transport: Urban Commuter Companies: Underground Mass Transit</v>
      </c>
    </row>
    <row r="185" spans="1:8" ht="14.25" customHeight="1">
      <c r="A185" s="352" t="s">
        <v>881</v>
      </c>
      <c r="B185" s="353" t="s">
        <v>901</v>
      </c>
      <c r="C185" s="356" t="s">
        <v>904</v>
      </c>
      <c r="D185" s="356" t="s">
        <v>1140</v>
      </c>
      <c r="E185" s="356" t="s">
        <v>1141</v>
      </c>
      <c r="F185" s="356" t="s">
        <v>1142</v>
      </c>
      <c r="G185" s="356" t="s">
        <v>1143</v>
      </c>
      <c r="H185" s="356" t="str">
        <f t="shared" si="5"/>
        <v>Transport: Urban Commuter Companies: Overground Mass Transit</v>
      </c>
    </row>
    <row r="186" spans="1:8" ht="14.25" customHeight="1">
      <c r="A186" s="352" t="s">
        <v>881</v>
      </c>
      <c r="B186" s="353" t="s">
        <v>901</v>
      </c>
      <c r="C186" s="356" t="s">
        <v>905</v>
      </c>
      <c r="D186" s="356" t="s">
        <v>1140</v>
      </c>
      <c r="E186" s="356" t="s">
        <v>1141</v>
      </c>
      <c r="F186" s="356" t="s">
        <v>1142</v>
      </c>
      <c r="G186" s="356" t="s">
        <v>1143</v>
      </c>
      <c r="H186" s="356" t="str">
        <f t="shared" si="5"/>
        <v>Transport: Urban Commuter Companies: Bus Transportation</v>
      </c>
    </row>
    <row r="187" spans="1:8" ht="14.25" customHeight="1">
      <c r="A187" s="352" t="s">
        <v>881</v>
      </c>
      <c r="B187" s="353" t="s">
        <v>901</v>
      </c>
      <c r="C187" s="356" t="s">
        <v>27</v>
      </c>
      <c r="D187" s="356" t="s">
        <v>1140</v>
      </c>
      <c r="E187" s="356" t="s">
        <v>1141</v>
      </c>
      <c r="F187" s="356" t="s">
        <v>1142</v>
      </c>
      <c r="G187" s="356" t="s">
        <v>1143</v>
      </c>
      <c r="H187" s="356" t="str">
        <f t="shared" si="5"/>
        <v>Transport: Urban Commuter Companies: Other</v>
      </c>
    </row>
    <row r="188" spans="1:8" ht="14.25" customHeight="1">
      <c r="A188" s="352" t="s">
        <v>881</v>
      </c>
      <c r="B188" s="353" t="s">
        <v>906</v>
      </c>
      <c r="C188" s="354"/>
      <c r="D188" s="355" t="s">
        <v>1126</v>
      </c>
      <c r="E188" s="355" t="s">
        <v>1042</v>
      </c>
      <c r="F188" s="355" t="s">
        <v>1152</v>
      </c>
      <c r="G188" s="355" t="s">
        <v>1153</v>
      </c>
      <c r="H188" s="355" t="str">
        <f t="shared" si="5"/>
        <v>Transport: Other Transport</v>
      </c>
    </row>
    <row r="189" spans="1:8" ht="14.25" customHeight="1">
      <c r="A189" s="352" t="s">
        <v>881</v>
      </c>
      <c r="B189" s="353" t="s">
        <v>906</v>
      </c>
      <c r="C189" s="356" t="s">
        <v>907</v>
      </c>
      <c r="D189" s="356" t="s">
        <v>1126</v>
      </c>
      <c r="E189" s="356" t="s">
        <v>1042</v>
      </c>
      <c r="F189" s="356" t="s">
        <v>1152</v>
      </c>
      <c r="G189" s="356" t="s">
        <v>1153</v>
      </c>
      <c r="H189" s="356" t="str">
        <f t="shared" si="5"/>
        <v>Transport: Other Transport: Sea and Coastal Shipping</v>
      </c>
    </row>
    <row r="190" spans="1:8" ht="14.25" customHeight="1">
      <c r="A190" s="352" t="s">
        <v>881</v>
      </c>
      <c r="B190" s="353" t="s">
        <v>906</v>
      </c>
      <c r="C190" s="356" t="s">
        <v>908</v>
      </c>
      <c r="D190" s="356" t="s">
        <v>1126</v>
      </c>
      <c r="E190" s="356" t="s">
        <v>1042</v>
      </c>
      <c r="F190" s="356" t="s">
        <v>1152</v>
      </c>
      <c r="G190" s="356" t="s">
        <v>1153</v>
      </c>
      <c r="H190" s="356" t="str">
        <f t="shared" si="5"/>
        <v>Transport: Other Transport: Inland Water Transport</v>
      </c>
    </row>
    <row r="191" spans="1:8" ht="14.25" customHeight="1">
      <c r="A191" s="352" t="s">
        <v>881</v>
      </c>
      <c r="B191" s="353" t="s">
        <v>906</v>
      </c>
      <c r="C191" s="356" t="s">
        <v>909</v>
      </c>
      <c r="D191" s="356" t="s">
        <v>1126</v>
      </c>
      <c r="E191" s="356" t="s">
        <v>1042</v>
      </c>
      <c r="F191" s="356" t="s">
        <v>1127</v>
      </c>
      <c r="G191" s="356" t="s">
        <v>1044</v>
      </c>
      <c r="H191" s="356" t="str">
        <f t="shared" si="5"/>
        <v>Transport: Other Transport: Intermodal</v>
      </c>
    </row>
    <row r="192" spans="1:8" ht="14.25" customHeight="1">
      <c r="A192" s="352" t="s">
        <v>881</v>
      </c>
      <c r="B192" s="353" t="s">
        <v>906</v>
      </c>
      <c r="C192" s="356" t="s">
        <v>27</v>
      </c>
      <c r="D192" s="356" t="s">
        <v>1126</v>
      </c>
      <c r="E192" s="356" t="s">
        <v>1042</v>
      </c>
      <c r="F192" s="356" t="s">
        <v>1152</v>
      </c>
      <c r="G192" s="356" t="s">
        <v>1153</v>
      </c>
      <c r="H192" s="356" t="str">
        <f t="shared" si="5"/>
        <v>Transport: Other Transport: Other</v>
      </c>
    </row>
    <row r="193" spans="1:8" ht="14.25" customHeight="1">
      <c r="A193" s="352" t="s">
        <v>881</v>
      </c>
      <c r="B193" s="361" t="s">
        <v>27</v>
      </c>
      <c r="C193" s="361"/>
      <c r="D193" s="361" t="s">
        <v>405</v>
      </c>
      <c r="E193" s="361" t="s">
        <v>405</v>
      </c>
      <c r="F193" s="361" t="s">
        <v>405</v>
      </c>
      <c r="G193" s="361" t="s">
        <v>405</v>
      </c>
      <c r="H193" s="361" t="str">
        <f t="shared" si="5"/>
        <v>Transport: Other</v>
      </c>
    </row>
    <row r="194" spans="1:8" ht="14.25" customHeight="1"/>
  </sheetData>
  <sheetProtection sheet="1" objects="1" scenarios="1"/>
  <mergeCells count="4">
    <mergeCell ref="D3:E3"/>
    <mergeCell ref="F3:H3"/>
    <mergeCell ref="A1:H2"/>
    <mergeCell ref="A3:C3"/>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outlinePr summaryBelow="0" summaryRight="0"/>
  </sheetPr>
  <dimension ref="A1:U270"/>
  <sheetViews>
    <sheetView showGridLines="0" zoomScaleNormal="100" workbookViewId="0">
      <pane ySplit="2" topLeftCell="A3" activePane="bottomLeft" state="frozen"/>
      <selection pane="bottomLeft" activeCell="B1" sqref="B1"/>
    </sheetView>
  </sheetViews>
  <sheetFormatPr defaultColWidth="0" defaultRowHeight="0" customHeight="1" zeroHeight="1"/>
  <cols>
    <col min="1" max="1" width="8.09765625" style="67" hidden="1" customWidth="1"/>
    <col min="2" max="2" width="8.09765625" style="124" customWidth="1"/>
    <col min="3" max="5" width="8.09765625" style="41" customWidth="1"/>
    <col min="6" max="9" width="17.796875" style="41" customWidth="1"/>
    <col min="10" max="11" width="17.796875" style="227" customWidth="1"/>
    <col min="12" max="12" width="12.59765625" style="160" customWidth="1"/>
    <col min="13" max="13" width="2.19921875" customWidth="1"/>
    <col min="14" max="21" width="0" hidden="1" customWidth="1"/>
    <col min="22" max="16384" width="11.19921875" hidden="1"/>
  </cols>
  <sheetData>
    <row r="1" spans="1:17" s="281" customFormat="1" ht="16.2">
      <c r="B1" s="255" t="s">
        <v>1164</v>
      </c>
      <c r="D1" s="227"/>
      <c r="E1" s="227"/>
      <c r="F1" s="227"/>
      <c r="G1" s="227"/>
      <c r="H1" s="227"/>
      <c r="I1" s="227"/>
      <c r="J1" s="227"/>
      <c r="K1" s="251"/>
      <c r="L1" s="251">
        <v>43959</v>
      </c>
    </row>
    <row r="2" spans="1:17" s="281" customFormat="1" ht="15.75" customHeight="1">
      <c r="A2" s="256">
        <v>2019</v>
      </c>
      <c r="B2" s="314">
        <v>2020</v>
      </c>
      <c r="C2" s="38" t="s">
        <v>919</v>
      </c>
      <c r="D2" s="38"/>
      <c r="E2" s="38"/>
      <c r="F2" s="38"/>
      <c r="G2" s="38"/>
      <c r="H2" s="38"/>
      <c r="I2" s="39"/>
      <c r="J2" s="39"/>
      <c r="K2" s="39"/>
      <c r="L2" s="39"/>
      <c r="M2" s="39"/>
    </row>
    <row r="3" spans="1:17" s="281" customFormat="1" ht="16.2">
      <c r="B3" s="27"/>
      <c r="C3" s="237"/>
      <c r="D3" s="37"/>
      <c r="E3" s="37"/>
      <c r="F3" s="37"/>
      <c r="G3" s="37"/>
      <c r="H3" s="37"/>
      <c r="I3" s="37"/>
      <c r="J3" s="30"/>
      <c r="K3" s="30"/>
    </row>
    <row r="4" spans="1:17" s="281" customFormat="1" ht="18.600000000000001">
      <c r="A4" s="227"/>
      <c r="C4" s="234" t="s">
        <v>9</v>
      </c>
      <c r="D4" s="222"/>
      <c r="E4" s="222"/>
      <c r="F4" s="37"/>
      <c r="G4" s="37"/>
      <c r="H4" s="37"/>
      <c r="I4" s="37"/>
      <c r="J4" s="30"/>
      <c r="K4" s="30"/>
    </row>
    <row r="5" spans="1:17" s="281" customFormat="1" ht="19.2" thickBot="1">
      <c r="A5" s="227"/>
      <c r="B5" s="254"/>
      <c r="C5" s="110"/>
      <c r="D5" s="222"/>
      <c r="E5" s="222"/>
      <c r="F5" s="37"/>
      <c r="G5" s="37"/>
      <c r="H5" s="37"/>
      <c r="I5" s="37"/>
      <c r="J5" s="30"/>
      <c r="K5" s="30"/>
    </row>
    <row r="6" spans="1:17" s="281" customFormat="1" ht="16.8" thickTop="1">
      <c r="A6" s="265" t="s">
        <v>10</v>
      </c>
      <c r="B6" s="282" t="s">
        <v>10</v>
      </c>
      <c r="C6" s="235" t="s">
        <v>11</v>
      </c>
      <c r="D6" s="233"/>
      <c r="E6" s="233"/>
      <c r="F6" s="233"/>
      <c r="G6" s="233"/>
      <c r="H6" s="232"/>
      <c r="I6" s="232"/>
      <c r="J6" s="232"/>
      <c r="K6" s="232"/>
      <c r="L6" s="232"/>
    </row>
    <row r="7" spans="1:17" s="248" customFormat="1" ht="16.2">
      <c r="A7" s="249"/>
      <c r="B7" s="42"/>
      <c r="C7" s="478"/>
      <c r="D7" s="479"/>
      <c r="E7" s="480"/>
      <c r="F7" s="227" t="s">
        <v>1281</v>
      </c>
      <c r="G7" s="227"/>
      <c r="H7" s="227"/>
      <c r="I7" s="222"/>
      <c r="J7" s="222"/>
      <c r="K7" s="222"/>
      <c r="L7" s="222"/>
    </row>
    <row r="8" spans="1:17" s="248" customFormat="1" ht="16.2">
      <c r="A8" s="249"/>
      <c r="B8" s="42"/>
      <c r="C8" s="478"/>
      <c r="D8" s="479"/>
      <c r="E8" s="480"/>
      <c r="F8" s="50" t="s">
        <v>1282</v>
      </c>
      <c r="G8" s="227"/>
      <c r="H8" s="227"/>
      <c r="I8" s="222"/>
      <c r="J8" s="222"/>
      <c r="K8" s="222"/>
      <c r="L8" s="222"/>
    </row>
    <row r="9" spans="1:17" ht="16.8" thickBot="1">
      <c r="A9" s="250"/>
      <c r="B9" s="131"/>
      <c r="C9" s="46"/>
      <c r="D9" s="46"/>
      <c r="F9" s="40"/>
      <c r="G9" s="40"/>
      <c r="H9" s="42"/>
      <c r="I9" s="40"/>
      <c r="J9" s="222"/>
      <c r="K9" s="222"/>
      <c r="L9" s="222"/>
    </row>
    <row r="10" spans="1:17" ht="16.8" thickTop="1">
      <c r="A10" s="265" t="s">
        <v>17</v>
      </c>
      <c r="B10" s="282" t="s">
        <v>17</v>
      </c>
      <c r="C10" s="235" t="s">
        <v>911</v>
      </c>
      <c r="D10" s="233"/>
      <c r="E10" s="233"/>
      <c r="F10" s="233"/>
      <c r="G10" s="233"/>
      <c r="H10" s="232"/>
      <c r="I10" s="232"/>
      <c r="J10" s="232"/>
      <c r="K10" s="232"/>
      <c r="L10" s="232"/>
    </row>
    <row r="11" spans="1:17" ht="16.2">
      <c r="A11" s="265"/>
      <c r="B11" s="283"/>
      <c r="C11" s="48" t="s">
        <v>19</v>
      </c>
      <c r="D11" s="48"/>
      <c r="E11" s="46"/>
      <c r="F11" s="46"/>
      <c r="G11" s="40"/>
      <c r="H11" s="40"/>
      <c r="I11" s="40"/>
      <c r="J11" s="222"/>
      <c r="K11" s="222"/>
      <c r="L11" s="162"/>
    </row>
    <row r="12" spans="1:17" ht="16.2">
      <c r="A12" s="249"/>
      <c r="C12" s="306" t="s">
        <v>910</v>
      </c>
      <c r="D12" s="304" t="s">
        <v>20</v>
      </c>
      <c r="E12" s="304"/>
      <c r="F12" s="257"/>
      <c r="G12" s="257"/>
      <c r="H12" s="42"/>
      <c r="I12" s="40"/>
      <c r="J12" s="222"/>
      <c r="K12" s="222"/>
      <c r="L12" s="162"/>
    </row>
    <row r="13" spans="1:17" ht="16.2">
      <c r="A13" s="250"/>
      <c r="C13" s="305"/>
      <c r="D13" s="318"/>
      <c r="E13" s="316" t="s">
        <v>1279</v>
      </c>
      <c r="G13" s="42"/>
      <c r="H13" s="42"/>
      <c r="I13" s="42"/>
      <c r="J13" s="42"/>
      <c r="K13" s="42"/>
    </row>
    <row r="14" spans="1:17" ht="16.2">
      <c r="A14" s="249"/>
      <c r="C14" s="306" t="s">
        <v>910</v>
      </c>
      <c r="D14" s="258" t="s">
        <v>22</v>
      </c>
      <c r="F14" s="46"/>
      <c r="G14" s="46"/>
    </row>
    <row r="15" spans="1:17" ht="16.2">
      <c r="A15" s="249"/>
      <c r="C15" s="306" t="s">
        <v>910</v>
      </c>
      <c r="D15" s="268" t="s">
        <v>912</v>
      </c>
      <c r="E15" s="50"/>
      <c r="F15" s="46"/>
      <c r="G15" s="46"/>
      <c r="L15" s="231"/>
    </row>
    <row r="16" spans="1:17" ht="16.2">
      <c r="A16" s="249"/>
      <c r="C16" s="306" t="s">
        <v>910</v>
      </c>
      <c r="D16" s="268" t="s">
        <v>25</v>
      </c>
      <c r="E16" s="50"/>
      <c r="F16" s="46"/>
      <c r="G16" s="46"/>
      <c r="Q16" s="31"/>
    </row>
    <row r="17" spans="1:21" ht="16.2">
      <c r="A17" s="249"/>
      <c r="C17" s="306" t="s">
        <v>910</v>
      </c>
      <c r="D17" s="268" t="s">
        <v>26</v>
      </c>
      <c r="E17" s="50"/>
      <c r="F17" s="46"/>
      <c r="G17" s="46"/>
    </row>
    <row r="18" spans="1:21" ht="16.2">
      <c r="A18" s="249"/>
      <c r="C18" s="306" t="s">
        <v>910</v>
      </c>
      <c r="D18" s="481" t="s">
        <v>27</v>
      </c>
      <c r="E18" s="482"/>
      <c r="F18" s="483"/>
    </row>
    <row r="19" spans="1:21" s="248" customFormat="1" ht="16.8" thickBot="1">
      <c r="A19" s="100"/>
      <c r="B19" s="100"/>
      <c r="C19" s="53"/>
      <c r="D19" s="227"/>
      <c r="E19" s="46"/>
      <c r="F19" s="46"/>
      <c r="G19" s="227"/>
      <c r="H19" s="227"/>
      <c r="I19" s="227"/>
      <c r="J19" s="227"/>
      <c r="K19" s="227"/>
      <c r="L19" s="227"/>
    </row>
    <row r="20" spans="1:21" ht="16.8" thickTop="1">
      <c r="A20" s="265" t="s">
        <v>38</v>
      </c>
      <c r="B20" s="282" t="s">
        <v>36</v>
      </c>
      <c r="C20" s="235" t="s">
        <v>37</v>
      </c>
      <c r="D20" s="233"/>
      <c r="E20" s="233"/>
      <c r="F20" s="233"/>
      <c r="G20" s="233"/>
      <c r="H20" s="232"/>
      <c r="I20" s="232"/>
      <c r="J20" s="232"/>
      <c r="K20" s="232"/>
      <c r="L20" s="232"/>
    </row>
    <row r="21" spans="1:21" ht="16.2">
      <c r="A21" s="265"/>
      <c r="B21" s="283"/>
      <c r="C21" s="55" t="s">
        <v>39</v>
      </c>
      <c r="D21" s="50"/>
      <c r="E21" s="46"/>
      <c r="F21" s="46"/>
      <c r="L21" s="227"/>
    </row>
    <row r="22" spans="1:21" ht="16.2">
      <c r="A22" s="100"/>
      <c r="B22" s="42"/>
      <c r="C22" s="318"/>
      <c r="D22" s="274" t="s">
        <v>1280</v>
      </c>
      <c r="F22" s="46"/>
      <c r="H22" s="227"/>
      <c r="I22" s="227"/>
    </row>
    <row r="23" spans="1:21" ht="16.8" thickBot="1">
      <c r="A23" s="100"/>
      <c r="B23" s="42"/>
      <c r="C23" s="57"/>
      <c r="E23" s="46"/>
      <c r="F23" s="46"/>
      <c r="H23" s="214"/>
      <c r="L23" s="227"/>
    </row>
    <row r="24" spans="1:21" ht="16.8" thickTop="1">
      <c r="A24" s="265" t="s">
        <v>36</v>
      </c>
      <c r="B24" s="282" t="s">
        <v>42</v>
      </c>
      <c r="C24" s="235" t="s">
        <v>43</v>
      </c>
      <c r="D24" s="233"/>
      <c r="E24" s="233"/>
      <c r="F24" s="233"/>
      <c r="G24" s="233"/>
      <c r="H24" s="232"/>
      <c r="I24" s="232"/>
      <c r="J24" s="232"/>
      <c r="K24" s="232"/>
      <c r="L24" s="232"/>
    </row>
    <row r="25" spans="1:21" ht="16.2">
      <c r="A25" s="249"/>
      <c r="C25" s="306" t="s">
        <v>910</v>
      </c>
      <c r="D25" s="258" t="s">
        <v>44</v>
      </c>
      <c r="F25" s="46"/>
      <c r="G25" s="46"/>
      <c r="I25" s="214"/>
      <c r="J25" s="214"/>
      <c r="K25" s="214"/>
      <c r="L25" s="46"/>
    </row>
    <row r="26" spans="1:21" ht="16.2">
      <c r="A26" s="249"/>
      <c r="C26" s="306" t="s">
        <v>910</v>
      </c>
      <c r="D26" s="268" t="s">
        <v>46</v>
      </c>
      <c r="G26" s="59"/>
    </row>
    <row r="27" spans="1:21" s="248" customFormat="1" ht="16.2">
      <c r="A27" s="249"/>
      <c r="B27" s="227"/>
      <c r="D27" s="327" t="s">
        <v>47</v>
      </c>
      <c r="E27" s="58" t="s">
        <v>1298</v>
      </c>
      <c r="F27" s="227"/>
      <c r="G27" s="59"/>
      <c r="H27" s="227"/>
      <c r="I27" s="215"/>
      <c r="J27" s="215"/>
      <c r="K27" s="215"/>
    </row>
    <row r="28" spans="1:21" ht="16.2">
      <c r="A28" s="249"/>
      <c r="B28" s="132"/>
      <c r="D28" s="317"/>
      <c r="E28" s="201" t="s">
        <v>1299</v>
      </c>
      <c r="F28" s="46"/>
      <c r="H28" s="214"/>
      <c r="U28" s="41"/>
    </row>
    <row r="29" spans="1:21" s="281" customFormat="1" ht="16.2">
      <c r="A29" s="249"/>
      <c r="B29" s="132"/>
      <c r="C29" s="227"/>
      <c r="D29" s="446"/>
      <c r="E29" s="201"/>
      <c r="F29" s="46"/>
      <c r="G29" s="227"/>
      <c r="H29" s="214"/>
      <c r="I29" s="227"/>
      <c r="J29" s="227"/>
      <c r="K29" s="227"/>
      <c r="L29" s="227"/>
      <c r="U29" s="227"/>
    </row>
    <row r="30" spans="1:21" s="281" customFormat="1" ht="16.2">
      <c r="B30" s="27"/>
      <c r="C30" s="237"/>
      <c r="D30" s="37"/>
      <c r="E30" s="37"/>
      <c r="F30" s="37"/>
      <c r="G30" s="37"/>
      <c r="H30" s="37"/>
      <c r="I30" s="37"/>
      <c r="J30" s="30"/>
      <c r="K30" s="30"/>
    </row>
    <row r="31" spans="1:21" s="281" customFormat="1" ht="18.600000000000001">
      <c r="A31" s="227"/>
      <c r="C31" s="234" t="s">
        <v>49</v>
      </c>
      <c r="D31" s="222"/>
      <c r="E31" s="222"/>
      <c r="F31" s="37"/>
      <c r="G31" s="37"/>
      <c r="H31" s="37"/>
      <c r="I31" s="37"/>
      <c r="J31" s="30"/>
      <c r="K31" s="30"/>
    </row>
    <row r="32" spans="1:21" s="281" customFormat="1" ht="19.2" thickBot="1">
      <c r="A32" s="227"/>
      <c r="B32" s="254"/>
      <c r="C32" s="110"/>
      <c r="D32" s="222"/>
      <c r="E32" s="222"/>
      <c r="F32" s="37"/>
      <c r="G32" s="37"/>
      <c r="H32" s="37"/>
      <c r="I32" s="37"/>
      <c r="J32" s="30"/>
      <c r="K32" s="30"/>
    </row>
    <row r="33" spans="1:17" ht="16.8" thickTop="1">
      <c r="A33" s="265" t="s">
        <v>50</v>
      </c>
      <c r="B33" s="282" t="s">
        <v>50</v>
      </c>
      <c r="C33" s="235" t="s">
        <v>51</v>
      </c>
      <c r="D33" s="233"/>
      <c r="E33" s="233"/>
      <c r="F33" s="233"/>
      <c r="G33" s="233"/>
      <c r="H33" s="232"/>
      <c r="I33" s="232"/>
      <c r="J33" s="232"/>
      <c r="K33" s="232"/>
      <c r="L33" s="232"/>
    </row>
    <row r="34" spans="1:17" ht="16.2">
      <c r="A34" s="265"/>
      <c r="B34" s="283"/>
      <c r="C34" s="41" t="s">
        <v>52</v>
      </c>
      <c r="F34" s="306" t="s">
        <v>53</v>
      </c>
      <c r="H34" s="214"/>
      <c r="I34" s="46"/>
      <c r="J34" s="46"/>
      <c r="K34" s="46"/>
    </row>
    <row r="35" spans="1:17" ht="16.8" thickBot="1">
      <c r="A35" s="249"/>
      <c r="B35" s="132"/>
      <c r="C35" s="46"/>
      <c r="H35" s="214"/>
      <c r="L35" s="227"/>
    </row>
    <row r="36" spans="1:17" ht="16.8" thickTop="1">
      <c r="A36" s="265" t="s">
        <v>54</v>
      </c>
      <c r="B36" s="282" t="s">
        <v>54</v>
      </c>
      <c r="C36" s="235" t="s">
        <v>55</v>
      </c>
      <c r="D36" s="233"/>
      <c r="E36" s="233"/>
      <c r="F36" s="233"/>
      <c r="G36" s="233"/>
      <c r="H36" s="232"/>
      <c r="I36" s="232"/>
      <c r="J36" s="232"/>
      <c r="K36" s="232"/>
      <c r="L36" s="232"/>
    </row>
    <row r="37" spans="1:17" s="248" customFormat="1" ht="16.2">
      <c r="A37" s="265"/>
      <c r="B37" s="283"/>
      <c r="C37" s="315"/>
      <c r="D37" s="258" t="s">
        <v>56</v>
      </c>
      <c r="F37" s="41"/>
      <c r="G37" s="41"/>
    </row>
    <row r="38" spans="1:17" ht="16.2">
      <c r="A38" s="100"/>
      <c r="C38" s="315"/>
      <c r="D38" s="258" t="s">
        <v>57</v>
      </c>
    </row>
    <row r="39" spans="1:17" ht="16.2">
      <c r="A39" s="100"/>
      <c r="C39" s="315"/>
      <c r="D39" s="258" t="s">
        <v>913</v>
      </c>
      <c r="F39" s="62"/>
      <c r="Q39" s="195"/>
    </row>
    <row r="40" spans="1:17" ht="16.2">
      <c r="A40" s="100"/>
      <c r="C40" s="315"/>
      <c r="D40" s="258" t="s">
        <v>914</v>
      </c>
      <c r="F40" s="62"/>
    </row>
    <row r="41" spans="1:17" ht="16.8" thickBot="1">
      <c r="A41" s="249"/>
      <c r="B41" s="132"/>
    </row>
    <row r="42" spans="1:17" ht="16.8" thickTop="1">
      <c r="A42" s="265" t="s">
        <v>988</v>
      </c>
      <c r="B42" s="282" t="s">
        <v>64</v>
      </c>
      <c r="C42" s="235" t="s">
        <v>65</v>
      </c>
      <c r="D42" s="233"/>
      <c r="E42" s="233"/>
      <c r="F42" s="233"/>
      <c r="G42" s="233"/>
      <c r="H42" s="232"/>
      <c r="I42" s="232"/>
      <c r="J42" s="232"/>
      <c r="K42" s="232"/>
      <c r="L42" s="232"/>
    </row>
    <row r="43" spans="1:17" ht="16.2">
      <c r="A43" s="265"/>
      <c r="B43" s="283"/>
      <c r="C43" s="227" t="s">
        <v>1201</v>
      </c>
      <c r="D43" s="50"/>
    </row>
    <row r="44" spans="1:17" s="212" customFormat="1" ht="16.2">
      <c r="A44" s="249"/>
      <c r="B44" s="42"/>
      <c r="C44" s="211"/>
      <c r="D44" s="56"/>
      <c r="E44" s="211"/>
      <c r="F44" s="211"/>
      <c r="G44" s="211"/>
      <c r="H44" s="211"/>
      <c r="I44" s="211"/>
      <c r="J44" s="227"/>
      <c r="K44" s="227"/>
      <c r="L44" s="211"/>
    </row>
    <row r="45" spans="1:17" s="212" customFormat="1" ht="16.05" customHeight="1">
      <c r="A45" s="249"/>
      <c r="B45" s="42"/>
      <c r="C45" s="484" t="s">
        <v>967</v>
      </c>
      <c r="D45" s="485"/>
      <c r="E45" s="468" t="s">
        <v>968</v>
      </c>
      <c r="F45" s="468" t="s">
        <v>1200</v>
      </c>
      <c r="G45" s="472" t="s">
        <v>969</v>
      </c>
      <c r="H45" s="475" t="s">
        <v>631</v>
      </c>
      <c r="I45" s="476"/>
      <c r="J45" s="477"/>
      <c r="K45" s="468" t="s">
        <v>970</v>
      </c>
      <c r="L45" s="470" t="s">
        <v>971</v>
      </c>
    </row>
    <row r="46" spans="1:17" s="212" customFormat="1" ht="16.05" customHeight="1">
      <c r="A46" s="249"/>
      <c r="B46" s="42"/>
      <c r="C46" s="486"/>
      <c r="D46" s="487"/>
      <c r="E46" s="469"/>
      <c r="F46" s="469"/>
      <c r="G46" s="472"/>
      <c r="H46" s="406" t="s">
        <v>1029</v>
      </c>
      <c r="I46" s="406" t="s">
        <v>1030</v>
      </c>
      <c r="J46" s="406" t="s">
        <v>1031</v>
      </c>
      <c r="K46" s="469"/>
      <c r="L46" s="471"/>
    </row>
    <row r="47" spans="1:17" s="212" customFormat="1" ht="29.25" customHeight="1">
      <c r="A47" s="249"/>
      <c r="B47" s="42"/>
      <c r="C47" s="473" t="s">
        <v>227</v>
      </c>
      <c r="D47" s="474"/>
      <c r="E47" s="328"/>
      <c r="F47" s="329" t="s">
        <v>1200</v>
      </c>
      <c r="G47" s="311" t="s">
        <v>1297</v>
      </c>
      <c r="H47" s="412"/>
      <c r="I47" s="412"/>
      <c r="J47" s="412"/>
      <c r="K47" s="330" t="s">
        <v>1285</v>
      </c>
      <c r="L47" s="331" t="s">
        <v>13</v>
      </c>
    </row>
    <row r="48" spans="1:17" s="223" customFormat="1" ht="16.2">
      <c r="A48" s="249"/>
      <c r="B48" s="42"/>
      <c r="C48" s="312" t="s">
        <v>1158</v>
      </c>
      <c r="D48" s="51"/>
      <c r="E48" s="51"/>
      <c r="F48" s="51"/>
      <c r="G48" s="51"/>
      <c r="H48" s="51"/>
      <c r="I48" s="51"/>
      <c r="J48" s="51"/>
      <c r="K48" s="51"/>
      <c r="L48" s="303"/>
    </row>
    <row r="49" spans="1:12" ht="16.8" thickBot="1">
      <c r="A49" s="249"/>
      <c r="B49" s="42"/>
      <c r="J49" s="227" t="str">
        <f>SUBSTITUTE(SUBSTITUTE(I47," ",""),"/","")</f>
        <v/>
      </c>
    </row>
    <row r="50" spans="1:12" ht="16.8" thickTop="1">
      <c r="A50" s="265" t="s">
        <v>158</v>
      </c>
      <c r="B50" s="282" t="s">
        <v>72</v>
      </c>
      <c r="C50" s="235" t="s">
        <v>922</v>
      </c>
      <c r="D50" s="233"/>
      <c r="E50" s="233"/>
      <c r="F50" s="233"/>
      <c r="G50" s="233"/>
      <c r="H50" s="232"/>
      <c r="I50" s="232"/>
      <c r="J50" s="232"/>
      <c r="K50" s="232"/>
      <c r="L50" s="232"/>
    </row>
    <row r="51" spans="1:12" ht="16.2">
      <c r="A51" s="265"/>
      <c r="B51" s="307" t="s">
        <v>934</v>
      </c>
      <c r="C51" s="222" t="s">
        <v>921</v>
      </c>
      <c r="D51" s="52"/>
      <c r="E51" s="52"/>
      <c r="F51" s="52"/>
      <c r="G51" s="52"/>
      <c r="H51" s="52"/>
      <c r="I51" s="31"/>
      <c r="J51" s="248"/>
      <c r="K51" s="248"/>
      <c r="L51" s="163"/>
    </row>
    <row r="52" spans="1:12" ht="16.2">
      <c r="A52" s="249"/>
      <c r="B52" s="42"/>
      <c r="C52" s="306" t="s">
        <v>910</v>
      </c>
      <c r="D52" s="60" t="s">
        <v>74</v>
      </c>
      <c r="E52" s="61"/>
      <c r="F52" s="61"/>
      <c r="G52" s="61"/>
      <c r="H52" s="61"/>
      <c r="I52" s="61"/>
      <c r="J52" s="247"/>
      <c r="K52" s="247"/>
      <c r="L52" s="161"/>
    </row>
    <row r="53" spans="1:12" ht="16.2">
      <c r="A53" s="249"/>
      <c r="B53" s="42"/>
      <c r="C53" s="63"/>
      <c r="D53" s="306" t="s">
        <v>910</v>
      </c>
      <c r="E53" s="60" t="s">
        <v>77</v>
      </c>
      <c r="F53" s="60"/>
      <c r="G53" s="61"/>
      <c r="H53" s="61"/>
      <c r="I53" s="61"/>
      <c r="J53" s="247"/>
      <c r="K53" s="247"/>
      <c r="L53" s="161"/>
    </row>
    <row r="54" spans="1:12" ht="16.2">
      <c r="A54" s="249"/>
      <c r="B54" s="42"/>
      <c r="C54" s="63"/>
      <c r="D54" s="306" t="s">
        <v>910</v>
      </c>
      <c r="E54" s="60" t="s">
        <v>78</v>
      </c>
      <c r="F54" s="60"/>
      <c r="G54" s="61"/>
      <c r="H54" s="61"/>
      <c r="I54" s="61"/>
      <c r="J54" s="247"/>
      <c r="K54" s="247"/>
      <c r="L54" s="161"/>
    </row>
    <row r="55" spans="1:12" ht="16.2">
      <c r="A55" s="249"/>
      <c r="B55" s="42"/>
      <c r="C55" s="63"/>
      <c r="D55" s="306" t="s">
        <v>910</v>
      </c>
      <c r="E55" s="60" t="s">
        <v>81</v>
      </c>
      <c r="F55" s="60"/>
      <c r="G55" s="61"/>
      <c r="H55" s="61"/>
      <c r="I55" s="61"/>
      <c r="J55" s="247"/>
      <c r="K55" s="247"/>
      <c r="L55" s="161"/>
    </row>
    <row r="56" spans="1:12" ht="16.2">
      <c r="A56" s="249"/>
      <c r="B56" s="42"/>
      <c r="C56" s="63"/>
      <c r="D56" s="306" t="s">
        <v>910</v>
      </c>
      <c r="E56" s="60" t="s">
        <v>84</v>
      </c>
      <c r="F56" s="60"/>
      <c r="G56" s="61"/>
      <c r="H56" s="61"/>
      <c r="I56" s="61"/>
      <c r="J56" s="247"/>
      <c r="K56" s="247"/>
      <c r="L56" s="161"/>
    </row>
    <row r="57" spans="1:12" ht="16.2">
      <c r="A57" s="249"/>
      <c r="B57" s="42"/>
      <c r="C57" s="63"/>
      <c r="D57" s="306" t="s">
        <v>910</v>
      </c>
      <c r="E57" s="60" t="s">
        <v>85</v>
      </c>
      <c r="F57" s="60"/>
      <c r="G57" s="61"/>
      <c r="H57" s="61"/>
      <c r="I57" s="61"/>
      <c r="J57" s="247"/>
      <c r="K57" s="247"/>
      <c r="L57" s="161"/>
    </row>
    <row r="58" spans="1:12" ht="16.2">
      <c r="A58" s="249"/>
      <c r="B58" s="42"/>
      <c r="C58" s="63"/>
      <c r="D58" s="306" t="s">
        <v>910</v>
      </c>
      <c r="E58" s="60" t="s">
        <v>87</v>
      </c>
      <c r="F58" s="60"/>
      <c r="G58" s="61"/>
      <c r="H58" s="61"/>
      <c r="I58" s="61"/>
      <c r="J58" s="247"/>
      <c r="K58" s="247"/>
      <c r="L58" s="161"/>
    </row>
    <row r="59" spans="1:12" ht="16.2">
      <c r="A59" s="249"/>
      <c r="B59" s="42"/>
      <c r="C59" s="63"/>
      <c r="D59" s="306" t="s">
        <v>910</v>
      </c>
      <c r="E59" s="60" t="s">
        <v>89</v>
      </c>
      <c r="F59" s="60"/>
      <c r="G59" s="61"/>
      <c r="H59" s="61"/>
      <c r="I59" s="61"/>
      <c r="J59" s="247"/>
      <c r="K59" s="247"/>
      <c r="L59" s="161"/>
    </row>
    <row r="60" spans="1:12" ht="16.2">
      <c r="A60" s="249"/>
      <c r="B60" s="42"/>
      <c r="C60" s="63"/>
      <c r="D60" s="306" t="s">
        <v>910</v>
      </c>
      <c r="E60" s="60" t="s">
        <v>92</v>
      </c>
      <c r="F60" s="60"/>
      <c r="G60" s="61"/>
      <c r="H60" s="61"/>
      <c r="I60" s="61"/>
      <c r="J60" s="247"/>
      <c r="K60" s="247"/>
      <c r="L60" s="161"/>
    </row>
    <row r="61" spans="1:12" ht="16.2">
      <c r="A61" s="249"/>
      <c r="B61" s="42"/>
      <c r="C61" s="63"/>
      <c r="D61" s="306" t="s">
        <v>910</v>
      </c>
      <c r="E61" s="60" t="s">
        <v>94</v>
      </c>
      <c r="F61" s="60"/>
      <c r="G61" s="61"/>
      <c r="H61" s="61"/>
      <c r="I61" s="61"/>
      <c r="J61" s="247"/>
      <c r="K61" s="247"/>
      <c r="L61" s="161"/>
    </row>
    <row r="62" spans="1:12" ht="16.2">
      <c r="A62" s="249"/>
      <c r="B62" s="42"/>
      <c r="C62" s="63"/>
      <c r="D62" s="306" t="s">
        <v>910</v>
      </c>
      <c r="E62" s="60" t="s">
        <v>95</v>
      </c>
      <c r="F62" s="60"/>
      <c r="G62" s="61"/>
      <c r="H62" s="61"/>
      <c r="I62" s="61"/>
      <c r="J62" s="247"/>
      <c r="K62" s="247"/>
      <c r="L62" s="161"/>
    </row>
    <row r="63" spans="1:12" ht="16.2">
      <c r="A63" s="249"/>
      <c r="B63" s="42"/>
      <c r="C63" s="63"/>
      <c r="D63" s="306" t="s">
        <v>910</v>
      </c>
      <c r="E63" s="60" t="s">
        <v>99</v>
      </c>
      <c r="F63" s="60"/>
      <c r="G63" s="61"/>
      <c r="H63" s="61"/>
      <c r="I63" s="61"/>
      <c r="J63" s="247"/>
      <c r="K63" s="247"/>
      <c r="L63" s="161"/>
    </row>
    <row r="64" spans="1:12" ht="16.2">
      <c r="A64" s="249"/>
      <c r="B64" s="42"/>
      <c r="C64" s="63"/>
      <c r="D64" s="306" t="s">
        <v>910</v>
      </c>
      <c r="E64" s="60" t="s">
        <v>100</v>
      </c>
      <c r="F64" s="60"/>
      <c r="G64" s="61"/>
      <c r="H64" s="61"/>
      <c r="I64" s="61"/>
      <c r="J64" s="247"/>
      <c r="K64" s="247"/>
      <c r="L64" s="161"/>
    </row>
    <row r="65" spans="1:12" ht="16.2">
      <c r="A65" s="249"/>
      <c r="B65" s="42"/>
      <c r="C65" s="63"/>
      <c r="D65" s="306" t="s">
        <v>910</v>
      </c>
      <c r="E65" s="60" t="s">
        <v>101</v>
      </c>
      <c r="F65" s="60"/>
      <c r="G65" s="61"/>
      <c r="H65" s="61"/>
      <c r="I65" s="61"/>
      <c r="J65" s="247"/>
      <c r="K65" s="247"/>
      <c r="L65" s="161"/>
    </row>
    <row r="66" spans="1:12" ht="16.2">
      <c r="A66" s="249"/>
      <c r="B66" s="42"/>
      <c r="C66" s="63"/>
      <c r="D66" s="306" t="s">
        <v>910</v>
      </c>
      <c r="E66" s="60" t="s">
        <v>102</v>
      </c>
      <c r="F66" s="60"/>
      <c r="G66" s="61"/>
      <c r="H66" s="61"/>
      <c r="I66" s="61"/>
      <c r="J66" s="247"/>
      <c r="K66" s="247"/>
      <c r="L66" s="161"/>
    </row>
    <row r="67" spans="1:12" ht="16.2">
      <c r="A67" s="249"/>
      <c r="B67" s="42"/>
      <c r="C67" s="63"/>
      <c r="D67" s="306" t="s">
        <v>910</v>
      </c>
      <c r="E67" s="60" t="s">
        <v>103</v>
      </c>
      <c r="F67" s="60"/>
      <c r="G67" s="61"/>
      <c r="H67" s="61"/>
      <c r="I67" s="61"/>
      <c r="J67" s="247"/>
      <c r="K67" s="247"/>
      <c r="L67" s="161"/>
    </row>
    <row r="68" spans="1:12" ht="16.2">
      <c r="A68" s="249"/>
      <c r="B68" s="42"/>
      <c r="C68" s="63"/>
      <c r="D68" s="306" t="s">
        <v>910</v>
      </c>
      <c r="E68" s="60" t="s">
        <v>104</v>
      </c>
      <c r="F68" s="60"/>
      <c r="G68" s="61"/>
      <c r="H68" s="61"/>
      <c r="I68" s="61"/>
      <c r="J68" s="247"/>
      <c r="K68" s="247"/>
      <c r="L68" s="161"/>
    </row>
    <row r="69" spans="1:12" ht="16.2">
      <c r="A69" s="249"/>
      <c r="B69" s="42"/>
      <c r="C69" s="63"/>
      <c r="D69" s="306" t="s">
        <v>910</v>
      </c>
      <c r="E69" s="60" t="s">
        <v>105</v>
      </c>
      <c r="F69" s="60"/>
      <c r="G69" s="61"/>
      <c r="H69" s="61"/>
      <c r="I69" s="61"/>
      <c r="J69" s="247"/>
      <c r="K69" s="247"/>
      <c r="L69" s="161"/>
    </row>
    <row r="70" spans="1:12" ht="16.2">
      <c r="A70" s="249"/>
      <c r="B70" s="42"/>
      <c r="C70" s="63"/>
      <c r="D70" s="306" t="s">
        <v>910</v>
      </c>
      <c r="E70" s="60" t="s">
        <v>106</v>
      </c>
      <c r="F70" s="60"/>
      <c r="G70" s="61"/>
      <c r="H70" s="61"/>
      <c r="I70" s="61"/>
      <c r="J70" s="247"/>
      <c r="K70" s="247"/>
      <c r="L70" s="161"/>
    </row>
    <row r="71" spans="1:12" ht="16.2">
      <c r="A71" s="249"/>
      <c r="B71" s="42"/>
      <c r="C71" s="63"/>
      <c r="D71" s="306" t="s">
        <v>910</v>
      </c>
      <c r="E71" s="60" t="s">
        <v>107</v>
      </c>
      <c r="F71" s="60"/>
      <c r="G71" s="61"/>
      <c r="H71" s="61"/>
      <c r="I71" s="61"/>
      <c r="J71" s="247"/>
      <c r="K71" s="247"/>
      <c r="L71" s="161"/>
    </row>
    <row r="72" spans="1:12" ht="16.2">
      <c r="A72" s="249"/>
      <c r="B72" s="42"/>
      <c r="C72" s="63"/>
      <c r="D72" s="306" t="s">
        <v>910</v>
      </c>
      <c r="E72" s="60" t="s">
        <v>108</v>
      </c>
      <c r="F72" s="60"/>
      <c r="G72" s="61"/>
      <c r="H72" s="61"/>
      <c r="I72" s="61"/>
      <c r="J72" s="247"/>
      <c r="K72" s="247"/>
      <c r="L72" s="161"/>
    </row>
    <row r="73" spans="1:12" ht="16.2">
      <c r="A73" s="249"/>
      <c r="B73" s="42"/>
      <c r="C73" s="63"/>
      <c r="D73" s="306" t="s">
        <v>910</v>
      </c>
      <c r="E73" s="60" t="s">
        <v>109</v>
      </c>
      <c r="F73" s="60"/>
      <c r="G73" s="61"/>
      <c r="H73" s="61"/>
      <c r="I73" s="61"/>
      <c r="J73" s="247"/>
      <c r="K73" s="247"/>
      <c r="L73" s="161"/>
    </row>
    <row r="74" spans="1:12" ht="16.2">
      <c r="A74" s="249"/>
      <c r="B74" s="42"/>
      <c r="C74" s="63"/>
      <c r="D74" s="306" t="s">
        <v>910</v>
      </c>
      <c r="E74" s="60" t="s">
        <v>111</v>
      </c>
      <c r="F74" s="60"/>
      <c r="G74" s="61"/>
      <c r="H74" s="61"/>
      <c r="I74" s="61"/>
      <c r="J74" s="247"/>
      <c r="K74" s="247"/>
      <c r="L74" s="161"/>
    </row>
    <row r="75" spans="1:12" ht="16.2">
      <c r="A75" s="249"/>
      <c r="B75" s="42"/>
      <c r="C75" s="63"/>
      <c r="D75" s="306" t="s">
        <v>910</v>
      </c>
      <c r="E75" s="60" t="s">
        <v>112</v>
      </c>
      <c r="F75" s="60"/>
      <c r="G75" s="61"/>
      <c r="H75" s="61"/>
      <c r="I75" s="61"/>
      <c r="J75" s="247"/>
      <c r="K75" s="247"/>
      <c r="L75" s="161"/>
    </row>
    <row r="76" spans="1:12" ht="16.2">
      <c r="A76" s="249"/>
      <c r="B76" s="42"/>
      <c r="C76" s="63"/>
      <c r="D76" s="306" t="s">
        <v>910</v>
      </c>
      <c r="E76" s="60" t="s">
        <v>114</v>
      </c>
      <c r="F76" s="60"/>
      <c r="G76" s="61"/>
      <c r="H76" s="61"/>
      <c r="I76" s="61"/>
      <c r="J76" s="247"/>
      <c r="K76" s="247"/>
      <c r="L76" s="161"/>
    </row>
    <row r="77" spans="1:12" ht="16.2">
      <c r="A77" s="249"/>
      <c r="B77" s="42"/>
      <c r="C77" s="63"/>
      <c r="D77" s="306" t="s">
        <v>910</v>
      </c>
      <c r="E77" s="60" t="s">
        <v>116</v>
      </c>
      <c r="F77" s="60"/>
      <c r="G77" s="61"/>
      <c r="H77" s="61"/>
      <c r="I77" s="61"/>
      <c r="J77" s="247"/>
      <c r="K77" s="247"/>
      <c r="L77" s="161"/>
    </row>
    <row r="78" spans="1:12" ht="16.2">
      <c r="A78" s="249"/>
      <c r="B78" s="42"/>
      <c r="C78" s="63"/>
      <c r="D78" s="306" t="s">
        <v>910</v>
      </c>
      <c r="E78" s="60" t="s">
        <v>118</v>
      </c>
      <c r="F78" s="60"/>
      <c r="G78" s="61"/>
      <c r="H78" s="61"/>
      <c r="I78" s="61"/>
      <c r="J78" s="247"/>
      <c r="K78" s="247"/>
      <c r="L78" s="161"/>
    </row>
    <row r="79" spans="1:12" ht="16.2">
      <c r="A79" s="249"/>
      <c r="B79" s="42"/>
      <c r="C79" s="63"/>
      <c r="D79" s="306" t="s">
        <v>910</v>
      </c>
      <c r="E79" s="60" t="s">
        <v>120</v>
      </c>
      <c r="F79" s="60"/>
      <c r="G79" s="61"/>
      <c r="H79" s="61"/>
      <c r="I79" s="61"/>
      <c r="J79" s="247"/>
      <c r="K79" s="247"/>
      <c r="L79" s="161"/>
    </row>
    <row r="80" spans="1:12" ht="16.2">
      <c r="A80" s="249"/>
      <c r="B80" s="42"/>
      <c r="C80" s="63"/>
      <c r="D80" s="306" t="s">
        <v>910</v>
      </c>
      <c r="E80" s="60" t="s">
        <v>121</v>
      </c>
      <c r="F80" s="60"/>
      <c r="G80" s="61"/>
      <c r="H80" s="61"/>
      <c r="I80" s="61"/>
      <c r="J80" s="247"/>
      <c r="K80" s="247"/>
      <c r="L80" s="161"/>
    </row>
    <row r="81" spans="1:12" ht="16.2">
      <c r="A81" s="249"/>
      <c r="B81" s="42"/>
      <c r="C81" s="63"/>
      <c r="D81" s="306" t="s">
        <v>910</v>
      </c>
      <c r="E81" s="60" t="s">
        <v>123</v>
      </c>
      <c r="F81" s="60"/>
      <c r="G81" s="61"/>
      <c r="H81" s="61"/>
      <c r="I81" s="61"/>
      <c r="J81" s="247"/>
      <c r="K81" s="247"/>
      <c r="L81" s="161"/>
    </row>
    <row r="82" spans="1:12" ht="16.2">
      <c r="A82" s="249"/>
      <c r="B82" s="42"/>
      <c r="C82" s="63"/>
      <c r="D82" s="306" t="s">
        <v>910</v>
      </c>
      <c r="E82" s="60" t="s">
        <v>124</v>
      </c>
      <c r="F82" s="60"/>
      <c r="G82" s="61"/>
      <c r="H82" s="61"/>
      <c r="I82" s="221"/>
      <c r="J82" s="247"/>
      <c r="K82" s="247"/>
      <c r="L82" s="161"/>
    </row>
    <row r="83" spans="1:12" ht="16.2">
      <c r="A83" s="249"/>
      <c r="B83" s="42"/>
      <c r="C83" s="52"/>
      <c r="D83" s="306" t="s">
        <v>910</v>
      </c>
      <c r="E83" s="481" t="s">
        <v>27</v>
      </c>
      <c r="F83" s="482"/>
      <c r="G83" s="483"/>
      <c r="H83" s="247"/>
      <c r="I83" s="221"/>
      <c r="J83" s="247"/>
      <c r="K83" s="247"/>
      <c r="L83" s="65"/>
    </row>
    <row r="84" spans="1:12" ht="16.2">
      <c r="A84" s="249"/>
      <c r="B84" s="42"/>
      <c r="C84" s="306" t="s">
        <v>910</v>
      </c>
      <c r="D84" s="60" t="s">
        <v>127</v>
      </c>
      <c r="E84" s="60"/>
      <c r="F84" s="61"/>
      <c r="G84" s="61"/>
      <c r="H84" s="61"/>
      <c r="I84" s="61"/>
      <c r="J84" s="247"/>
      <c r="K84" s="247"/>
      <c r="L84" s="161"/>
    </row>
    <row r="85" spans="1:12" ht="16.2">
      <c r="A85" s="249"/>
      <c r="B85" s="42"/>
      <c r="D85" s="306" t="s">
        <v>910</v>
      </c>
      <c r="E85" s="60" t="s">
        <v>77</v>
      </c>
      <c r="F85" s="60"/>
      <c r="G85" s="61"/>
      <c r="H85" s="61"/>
      <c r="I85" s="61"/>
      <c r="J85" s="247"/>
      <c r="K85" s="247"/>
      <c r="L85" s="161"/>
    </row>
    <row r="86" spans="1:12" ht="16.2">
      <c r="A86" s="249"/>
      <c r="B86" s="42"/>
      <c r="D86" s="306" t="s">
        <v>910</v>
      </c>
      <c r="E86" s="60" t="s">
        <v>78</v>
      </c>
      <c r="F86" s="60"/>
      <c r="G86" s="61"/>
      <c r="H86" s="61"/>
      <c r="I86" s="61"/>
      <c r="J86" s="247"/>
      <c r="K86" s="247"/>
      <c r="L86" s="161"/>
    </row>
    <row r="87" spans="1:12" ht="16.2">
      <c r="A87" s="249"/>
      <c r="B87" s="42"/>
      <c r="D87" s="306" t="s">
        <v>910</v>
      </c>
      <c r="E87" s="60" t="s">
        <v>81</v>
      </c>
      <c r="F87" s="60"/>
      <c r="G87" s="61"/>
      <c r="H87" s="61"/>
      <c r="I87" s="61"/>
      <c r="J87" s="247"/>
      <c r="K87" s="247"/>
      <c r="L87" s="161"/>
    </row>
    <row r="88" spans="1:12" ht="16.2">
      <c r="A88" s="249"/>
      <c r="B88" s="42"/>
      <c r="D88" s="306" t="s">
        <v>910</v>
      </c>
      <c r="E88" s="60" t="s">
        <v>84</v>
      </c>
      <c r="F88" s="60"/>
      <c r="G88" s="61"/>
      <c r="H88" s="61"/>
      <c r="I88" s="61"/>
      <c r="J88" s="247"/>
      <c r="K88" s="247"/>
      <c r="L88" s="161"/>
    </row>
    <row r="89" spans="1:12" ht="16.2">
      <c r="A89" s="249"/>
      <c r="B89" s="42"/>
      <c r="D89" s="306" t="s">
        <v>910</v>
      </c>
      <c r="E89" s="60" t="s">
        <v>85</v>
      </c>
      <c r="F89" s="60"/>
      <c r="G89" s="61"/>
      <c r="H89" s="61"/>
      <c r="I89" s="61"/>
      <c r="J89" s="247"/>
      <c r="K89" s="247"/>
      <c r="L89" s="161"/>
    </row>
    <row r="90" spans="1:12" ht="16.2">
      <c r="A90" s="249"/>
      <c r="B90" s="42"/>
      <c r="D90" s="306" t="s">
        <v>910</v>
      </c>
      <c r="E90" s="60" t="s">
        <v>87</v>
      </c>
      <c r="F90" s="60"/>
      <c r="G90" s="61"/>
      <c r="H90" s="61"/>
      <c r="I90" s="61"/>
      <c r="J90" s="247"/>
      <c r="K90" s="247"/>
      <c r="L90" s="161"/>
    </row>
    <row r="91" spans="1:12" ht="16.2">
      <c r="A91" s="249"/>
      <c r="B91" s="42"/>
      <c r="D91" s="306" t="s">
        <v>910</v>
      </c>
      <c r="E91" s="60" t="s">
        <v>89</v>
      </c>
      <c r="F91" s="60"/>
      <c r="G91" s="61"/>
      <c r="H91" s="61"/>
      <c r="I91" s="61"/>
      <c r="J91" s="247"/>
      <c r="K91" s="247"/>
      <c r="L91" s="161"/>
    </row>
    <row r="92" spans="1:12" ht="16.2">
      <c r="A92" s="249"/>
      <c r="B92" s="42"/>
      <c r="D92" s="306" t="s">
        <v>910</v>
      </c>
      <c r="E92" s="60" t="s">
        <v>92</v>
      </c>
      <c r="F92" s="60"/>
      <c r="G92" s="61"/>
      <c r="H92" s="61"/>
      <c r="I92" s="61"/>
      <c r="J92" s="247"/>
      <c r="K92" s="247"/>
      <c r="L92" s="161"/>
    </row>
    <row r="93" spans="1:12" ht="16.2">
      <c r="A93" s="249"/>
      <c r="B93" s="42"/>
      <c r="D93" s="306" t="s">
        <v>910</v>
      </c>
      <c r="E93" s="60" t="s">
        <v>94</v>
      </c>
      <c r="F93" s="60"/>
      <c r="G93" s="61"/>
      <c r="H93" s="61"/>
      <c r="I93" s="61"/>
      <c r="J93" s="247"/>
      <c r="K93" s="247"/>
      <c r="L93" s="161"/>
    </row>
    <row r="94" spans="1:12" ht="16.2">
      <c r="A94" s="249"/>
      <c r="B94" s="42"/>
      <c r="D94" s="306" t="s">
        <v>910</v>
      </c>
      <c r="E94" s="60" t="s">
        <v>95</v>
      </c>
      <c r="F94" s="60"/>
      <c r="G94" s="61"/>
      <c r="H94" s="61"/>
      <c r="I94" s="61"/>
      <c r="J94" s="247"/>
      <c r="K94" s="247"/>
      <c r="L94" s="161"/>
    </row>
    <row r="95" spans="1:12" ht="16.2">
      <c r="A95" s="249"/>
      <c r="B95" s="42"/>
      <c r="D95" s="306" t="s">
        <v>910</v>
      </c>
      <c r="E95" s="60" t="s">
        <v>99</v>
      </c>
      <c r="F95" s="60"/>
      <c r="G95" s="61"/>
      <c r="H95" s="61"/>
      <c r="I95" s="61"/>
      <c r="J95" s="247"/>
      <c r="K95" s="247"/>
      <c r="L95" s="161"/>
    </row>
    <row r="96" spans="1:12" ht="16.2">
      <c r="A96" s="249"/>
      <c r="B96" s="42"/>
      <c r="D96" s="306" t="s">
        <v>910</v>
      </c>
      <c r="E96" s="60" t="s">
        <v>100</v>
      </c>
      <c r="F96" s="60"/>
      <c r="G96" s="61"/>
      <c r="H96" s="61"/>
      <c r="I96" s="61"/>
      <c r="J96" s="247"/>
      <c r="K96" s="247"/>
      <c r="L96" s="161"/>
    </row>
    <row r="97" spans="1:12" ht="16.2">
      <c r="A97" s="249"/>
      <c r="B97" s="42"/>
      <c r="D97" s="306" t="s">
        <v>910</v>
      </c>
      <c r="E97" s="60" t="s">
        <v>101</v>
      </c>
      <c r="F97" s="60"/>
      <c r="G97" s="61"/>
      <c r="H97" s="61"/>
      <c r="I97" s="61"/>
      <c r="J97" s="247"/>
      <c r="K97" s="247"/>
      <c r="L97" s="161"/>
    </row>
    <row r="98" spans="1:12" ht="16.2">
      <c r="A98" s="249"/>
      <c r="B98" s="42"/>
      <c r="D98" s="306" t="s">
        <v>910</v>
      </c>
      <c r="E98" s="60" t="s">
        <v>102</v>
      </c>
      <c r="F98" s="60"/>
      <c r="G98" s="61"/>
      <c r="H98" s="61"/>
      <c r="I98" s="61"/>
      <c r="J98" s="247"/>
      <c r="K98" s="247"/>
      <c r="L98" s="161"/>
    </row>
    <row r="99" spans="1:12" ht="16.2">
      <c r="A99" s="249"/>
      <c r="B99" s="42"/>
      <c r="D99" s="306" t="s">
        <v>910</v>
      </c>
      <c r="E99" s="60" t="s">
        <v>103</v>
      </c>
      <c r="F99" s="60"/>
      <c r="G99" s="61"/>
      <c r="H99" s="61"/>
      <c r="I99" s="61"/>
      <c r="J99" s="247"/>
      <c r="K99" s="247"/>
      <c r="L99" s="161"/>
    </row>
    <row r="100" spans="1:12" ht="16.2">
      <c r="A100" s="249"/>
      <c r="B100" s="42"/>
      <c r="D100" s="306" t="s">
        <v>910</v>
      </c>
      <c r="E100" s="60" t="s">
        <v>104</v>
      </c>
      <c r="F100" s="60"/>
      <c r="G100" s="61"/>
      <c r="H100" s="61"/>
      <c r="I100" s="61"/>
      <c r="J100" s="247"/>
      <c r="K100" s="247"/>
      <c r="L100" s="161"/>
    </row>
    <row r="101" spans="1:12" ht="16.2">
      <c r="A101" s="249"/>
      <c r="B101" s="42"/>
      <c r="D101" s="306" t="s">
        <v>910</v>
      </c>
      <c r="E101" s="60" t="s">
        <v>105</v>
      </c>
      <c r="F101" s="60"/>
      <c r="G101" s="61"/>
      <c r="H101" s="61"/>
      <c r="I101" s="61"/>
      <c r="J101" s="247"/>
      <c r="K101" s="247"/>
      <c r="L101" s="161"/>
    </row>
    <row r="102" spans="1:12" ht="16.2">
      <c r="A102" s="249"/>
      <c r="B102" s="42"/>
      <c r="D102" s="306" t="s">
        <v>910</v>
      </c>
      <c r="E102" s="60" t="s">
        <v>106</v>
      </c>
      <c r="F102" s="60"/>
      <c r="G102" s="61"/>
      <c r="H102" s="61"/>
      <c r="I102" s="61"/>
      <c r="J102" s="247"/>
      <c r="K102" s="247"/>
      <c r="L102" s="161"/>
    </row>
    <row r="103" spans="1:12" ht="16.2">
      <c r="A103" s="249"/>
      <c r="B103" s="42"/>
      <c r="D103" s="306" t="s">
        <v>910</v>
      </c>
      <c r="E103" s="60" t="s">
        <v>107</v>
      </c>
      <c r="F103" s="60"/>
      <c r="G103" s="61"/>
      <c r="H103" s="61"/>
      <c r="I103" s="61"/>
      <c r="J103" s="247"/>
      <c r="K103" s="247"/>
      <c r="L103" s="161"/>
    </row>
    <row r="104" spans="1:12" ht="16.2">
      <c r="A104" s="249"/>
      <c r="B104" s="42"/>
      <c r="D104" s="306" t="s">
        <v>910</v>
      </c>
      <c r="E104" s="60" t="s">
        <v>108</v>
      </c>
      <c r="F104" s="60"/>
      <c r="G104" s="61"/>
      <c r="H104" s="61"/>
      <c r="I104" s="61"/>
      <c r="J104" s="247"/>
      <c r="K104" s="247"/>
      <c r="L104" s="161"/>
    </row>
    <row r="105" spans="1:12" ht="16.2">
      <c r="A105" s="249"/>
      <c r="B105" s="42"/>
      <c r="D105" s="306" t="s">
        <v>910</v>
      </c>
      <c r="E105" s="60" t="s">
        <v>109</v>
      </c>
      <c r="F105" s="60"/>
      <c r="G105" s="61"/>
      <c r="H105" s="61"/>
      <c r="I105" s="61"/>
      <c r="J105" s="247"/>
      <c r="K105" s="247"/>
      <c r="L105" s="161"/>
    </row>
    <row r="106" spans="1:12" ht="16.2">
      <c r="A106" s="249"/>
      <c r="B106" s="42"/>
      <c r="D106" s="306" t="s">
        <v>910</v>
      </c>
      <c r="E106" s="60" t="s">
        <v>111</v>
      </c>
      <c r="F106" s="60"/>
      <c r="G106" s="61"/>
      <c r="H106" s="61"/>
      <c r="I106" s="61"/>
      <c r="J106" s="247"/>
      <c r="K106" s="247"/>
      <c r="L106" s="161"/>
    </row>
    <row r="107" spans="1:12" ht="16.2">
      <c r="A107" s="249"/>
      <c r="B107" s="42"/>
      <c r="D107" s="306" t="s">
        <v>910</v>
      </c>
      <c r="E107" s="60" t="s">
        <v>112</v>
      </c>
      <c r="F107" s="60"/>
      <c r="G107" s="61"/>
      <c r="H107" s="61"/>
      <c r="I107" s="61"/>
      <c r="J107" s="247"/>
      <c r="K107" s="247"/>
      <c r="L107" s="161"/>
    </row>
    <row r="108" spans="1:12" ht="16.2">
      <c r="A108" s="249"/>
      <c r="B108" s="42"/>
      <c r="D108" s="306" t="s">
        <v>910</v>
      </c>
      <c r="E108" s="60" t="s">
        <v>114</v>
      </c>
      <c r="F108" s="60"/>
      <c r="G108" s="61"/>
      <c r="H108" s="61"/>
      <c r="I108" s="61"/>
      <c r="J108" s="247"/>
      <c r="K108" s="247"/>
      <c r="L108" s="161"/>
    </row>
    <row r="109" spans="1:12" ht="16.2">
      <c r="A109" s="249"/>
      <c r="B109" s="42"/>
      <c r="D109" s="306" t="s">
        <v>910</v>
      </c>
      <c r="E109" s="60" t="s">
        <v>116</v>
      </c>
      <c r="F109" s="60"/>
      <c r="G109" s="61"/>
      <c r="H109" s="61"/>
      <c r="I109" s="61"/>
      <c r="J109" s="247"/>
      <c r="K109" s="247"/>
      <c r="L109" s="161"/>
    </row>
    <row r="110" spans="1:12" ht="16.2">
      <c r="A110" s="249"/>
      <c r="B110" s="42"/>
      <c r="D110" s="306" t="s">
        <v>910</v>
      </c>
      <c r="E110" s="60" t="s">
        <v>118</v>
      </c>
      <c r="F110" s="60"/>
      <c r="G110" s="61"/>
      <c r="H110" s="61"/>
      <c r="I110" s="61"/>
      <c r="J110" s="247"/>
      <c r="K110" s="247"/>
      <c r="L110" s="161"/>
    </row>
    <row r="111" spans="1:12" ht="16.2">
      <c r="A111" s="249"/>
      <c r="B111" s="42"/>
      <c r="D111" s="306" t="s">
        <v>910</v>
      </c>
      <c r="E111" s="60" t="s">
        <v>120</v>
      </c>
      <c r="F111" s="60"/>
      <c r="G111" s="61"/>
      <c r="H111" s="61"/>
      <c r="I111" s="61"/>
      <c r="J111" s="247"/>
      <c r="K111" s="247"/>
      <c r="L111" s="161"/>
    </row>
    <row r="112" spans="1:12" ht="16.2">
      <c r="A112" s="249"/>
      <c r="B112" s="42"/>
      <c r="D112" s="306" t="s">
        <v>910</v>
      </c>
      <c r="E112" s="60" t="s">
        <v>121</v>
      </c>
      <c r="F112" s="60"/>
      <c r="G112" s="61"/>
      <c r="H112" s="61"/>
      <c r="I112" s="61"/>
      <c r="J112" s="247"/>
      <c r="K112" s="247"/>
      <c r="L112" s="161"/>
    </row>
    <row r="113" spans="1:12" ht="16.2">
      <c r="A113" s="249"/>
      <c r="B113" s="42"/>
      <c r="D113" s="306" t="s">
        <v>910</v>
      </c>
      <c r="E113" s="60" t="s">
        <v>123</v>
      </c>
      <c r="F113" s="60"/>
      <c r="G113" s="61"/>
      <c r="H113" s="61"/>
      <c r="I113" s="61"/>
      <c r="J113" s="247"/>
      <c r="K113" s="247"/>
      <c r="L113" s="161"/>
    </row>
    <row r="114" spans="1:12" ht="16.2">
      <c r="A114" s="249"/>
      <c r="B114" s="42"/>
      <c r="D114" s="306" t="s">
        <v>910</v>
      </c>
      <c r="E114" s="60" t="s">
        <v>124</v>
      </c>
      <c r="F114" s="60"/>
      <c r="G114" s="61"/>
      <c r="H114" s="61"/>
      <c r="I114" s="221"/>
      <c r="J114" s="247"/>
      <c r="K114" s="247"/>
      <c r="L114" s="161"/>
    </row>
    <row r="115" spans="1:12" ht="16.2">
      <c r="A115" s="249"/>
      <c r="B115" s="42"/>
      <c r="D115" s="306" t="s">
        <v>910</v>
      </c>
      <c r="E115" s="481" t="s">
        <v>27</v>
      </c>
      <c r="F115" s="482"/>
      <c r="G115" s="483"/>
      <c r="H115" s="247"/>
      <c r="I115" s="221"/>
      <c r="J115" s="247"/>
      <c r="K115" s="247"/>
      <c r="L115" s="65"/>
    </row>
    <row r="116" spans="1:12" ht="16.8" thickBot="1">
      <c r="A116" s="249"/>
      <c r="B116" s="42"/>
      <c r="C116" s="46"/>
      <c r="H116" s="31"/>
    </row>
    <row r="117" spans="1:12" ht="16.8" thickTop="1">
      <c r="A117" s="265" t="s">
        <v>17</v>
      </c>
      <c r="B117" s="282" t="s">
        <v>147</v>
      </c>
      <c r="C117" s="235" t="s">
        <v>148</v>
      </c>
      <c r="D117" s="233"/>
      <c r="E117" s="233"/>
      <c r="F117" s="233"/>
      <c r="G117" s="233"/>
      <c r="H117" s="232"/>
      <c r="I117" s="232"/>
      <c r="J117" s="232"/>
      <c r="K117" s="232"/>
      <c r="L117" s="232"/>
    </row>
    <row r="118" spans="1:12" ht="16.2">
      <c r="A118" s="249"/>
      <c r="B118" s="132"/>
      <c r="C118" s="308" t="s">
        <v>149</v>
      </c>
      <c r="D118" s="61"/>
      <c r="E118" s="64"/>
      <c r="F118" s="62"/>
      <c r="G118" s="52"/>
      <c r="H118" s="52"/>
      <c r="I118" s="52"/>
      <c r="J118" s="52"/>
      <c r="K118" s="52"/>
      <c r="L118" s="52"/>
    </row>
    <row r="119" spans="1:12" ht="16.2">
      <c r="A119" s="249"/>
      <c r="C119" s="306" t="s">
        <v>910</v>
      </c>
      <c r="D119" s="61" t="s">
        <v>150</v>
      </c>
      <c r="E119" s="61"/>
      <c r="F119" s="64"/>
      <c r="G119" s="62"/>
      <c r="H119" s="52"/>
      <c r="I119" s="52"/>
      <c r="J119" s="52"/>
      <c r="K119" s="52"/>
      <c r="L119" s="52"/>
    </row>
    <row r="120" spans="1:12" ht="16.2">
      <c r="A120" s="249"/>
      <c r="C120" s="306" t="s">
        <v>910</v>
      </c>
      <c r="D120" s="47" t="s">
        <v>151</v>
      </c>
      <c r="E120" s="61"/>
      <c r="F120" s="64"/>
      <c r="G120" s="62"/>
      <c r="H120" s="52"/>
      <c r="I120" s="52"/>
      <c r="J120" s="52"/>
      <c r="K120" s="52"/>
      <c r="L120" s="52"/>
    </row>
    <row r="121" spans="1:12" ht="16.2">
      <c r="A121" s="249"/>
      <c r="C121" s="306" t="s">
        <v>910</v>
      </c>
      <c r="D121" s="481" t="s">
        <v>27</v>
      </c>
      <c r="E121" s="482"/>
      <c r="F121" s="483"/>
      <c r="G121" s="52"/>
      <c r="H121" s="52"/>
      <c r="I121" s="52"/>
      <c r="J121" s="52"/>
      <c r="K121" s="52"/>
      <c r="L121" s="52"/>
    </row>
    <row r="122" spans="1:12" ht="16.2">
      <c r="A122" s="249"/>
      <c r="C122" s="308" t="s">
        <v>152</v>
      </c>
      <c r="E122" s="61"/>
      <c r="F122" s="64"/>
      <c r="G122" s="64"/>
      <c r="H122" s="52"/>
      <c r="I122" s="52"/>
      <c r="J122" s="52"/>
      <c r="K122" s="52"/>
      <c r="L122" s="52"/>
    </row>
    <row r="123" spans="1:12" ht="16.2">
      <c r="A123" s="100"/>
      <c r="B123" s="132"/>
      <c r="C123" s="306" t="s">
        <v>910</v>
      </c>
      <c r="D123" s="61" t="s">
        <v>153</v>
      </c>
      <c r="E123" s="61"/>
      <c r="F123" s="64"/>
      <c r="G123" s="64"/>
      <c r="H123" s="52"/>
      <c r="I123" s="52"/>
      <c r="J123" s="52"/>
      <c r="K123" s="52"/>
      <c r="L123" s="52"/>
    </row>
    <row r="124" spans="1:12" ht="16.2">
      <c r="A124" s="100"/>
      <c r="B124" s="132"/>
      <c r="C124" s="306" t="s">
        <v>910</v>
      </c>
      <c r="D124" s="61" t="s">
        <v>154</v>
      </c>
      <c r="E124" s="61"/>
      <c r="F124" s="64"/>
      <c r="G124" s="64"/>
      <c r="H124" s="52"/>
      <c r="I124" s="52"/>
      <c r="J124" s="52"/>
      <c r="K124" s="52"/>
      <c r="L124" s="52"/>
    </row>
    <row r="125" spans="1:12" ht="16.2">
      <c r="A125" s="100"/>
      <c r="B125" s="132"/>
      <c r="C125" s="306" t="s">
        <v>910</v>
      </c>
      <c r="D125" s="61" t="s">
        <v>155</v>
      </c>
      <c r="E125" s="61"/>
      <c r="F125" s="64"/>
      <c r="G125" s="64"/>
      <c r="H125" s="52"/>
      <c r="I125" s="52"/>
      <c r="J125" s="52"/>
      <c r="K125" s="52"/>
      <c r="L125" s="52"/>
    </row>
    <row r="126" spans="1:12" ht="16.2">
      <c r="A126" s="100"/>
      <c r="B126" s="132"/>
      <c r="C126" s="306" t="s">
        <v>910</v>
      </c>
      <c r="D126" s="481" t="s">
        <v>27</v>
      </c>
      <c r="E126" s="482"/>
      <c r="F126" s="483"/>
      <c r="G126" s="52"/>
      <c r="H126" s="52"/>
      <c r="I126" s="52"/>
      <c r="J126" s="52"/>
      <c r="K126" s="52"/>
      <c r="L126" s="52"/>
    </row>
    <row r="127" spans="1:12" ht="16.2">
      <c r="A127" s="249"/>
      <c r="B127" s="132"/>
      <c r="C127" s="308" t="s">
        <v>156</v>
      </c>
      <c r="D127" s="64"/>
      <c r="E127" s="64"/>
      <c r="F127" s="64"/>
      <c r="G127" s="61"/>
      <c r="H127" s="61"/>
      <c r="I127" s="64"/>
      <c r="J127" s="64"/>
      <c r="K127" s="64"/>
      <c r="L127" s="64"/>
    </row>
    <row r="128" spans="1:12" ht="16.2">
      <c r="A128" s="249"/>
      <c r="B128" s="132"/>
      <c r="C128" s="222" t="s">
        <v>157</v>
      </c>
      <c r="D128" s="64"/>
      <c r="E128" s="64"/>
      <c r="F128" s="64"/>
      <c r="G128" s="61"/>
      <c r="H128" s="61"/>
      <c r="I128" s="61"/>
      <c r="J128" s="247"/>
      <c r="K128" s="247"/>
      <c r="L128" s="161"/>
    </row>
    <row r="129" spans="1:20" ht="16.2">
      <c r="A129" s="249"/>
      <c r="B129" s="132"/>
      <c r="C129" s="306" t="s">
        <v>910</v>
      </c>
      <c r="D129" s="61" t="s">
        <v>160</v>
      </c>
      <c r="E129" s="64"/>
      <c r="F129" s="64"/>
      <c r="G129" s="61"/>
      <c r="H129" s="65"/>
      <c r="I129" s="61"/>
      <c r="J129" s="247"/>
      <c r="K129" s="247"/>
      <c r="L129" s="161"/>
    </row>
    <row r="130" spans="1:20" ht="16.2">
      <c r="A130" s="249"/>
      <c r="B130" s="132"/>
      <c r="C130" s="61"/>
      <c r="D130" s="490"/>
      <c r="E130" s="491"/>
      <c r="F130" s="258" t="s">
        <v>1283</v>
      </c>
      <c r="G130" s="61"/>
      <c r="H130" s="247"/>
      <c r="I130" s="247"/>
      <c r="J130" s="247"/>
    </row>
    <row r="131" spans="1:20" ht="16.2">
      <c r="A131" s="249"/>
      <c r="B131" s="132"/>
      <c r="C131" s="306" t="s">
        <v>910</v>
      </c>
      <c r="D131" s="61" t="s">
        <v>161</v>
      </c>
      <c r="E131" s="64"/>
      <c r="F131" s="64"/>
      <c r="G131" s="61"/>
      <c r="H131" s="65"/>
      <c r="I131" s="65"/>
      <c r="J131" s="65"/>
      <c r="K131" s="65"/>
    </row>
    <row r="132" spans="1:20" ht="16.2">
      <c r="A132" s="249"/>
      <c r="B132" s="132"/>
      <c r="C132" s="61"/>
      <c r="D132" s="490"/>
      <c r="E132" s="491"/>
      <c r="F132" s="258" t="s">
        <v>1284</v>
      </c>
      <c r="G132" s="61"/>
      <c r="H132" s="247"/>
      <c r="I132" s="247"/>
      <c r="J132" s="247"/>
    </row>
    <row r="133" spans="1:20" ht="16.8" thickBot="1">
      <c r="A133" s="249"/>
      <c r="B133" s="132"/>
    </row>
    <row r="134" spans="1:20" ht="16.8" thickTop="1">
      <c r="A134" s="265" t="s">
        <v>72</v>
      </c>
      <c r="B134" s="282" t="s">
        <v>162</v>
      </c>
      <c r="C134" s="235" t="s">
        <v>163</v>
      </c>
      <c r="D134" s="233"/>
      <c r="E134" s="233"/>
      <c r="F134" s="233"/>
      <c r="G134" s="233"/>
      <c r="H134" s="232"/>
      <c r="I134" s="232"/>
      <c r="J134" s="232"/>
      <c r="K134" s="232"/>
      <c r="L134" s="232"/>
    </row>
    <row r="135" spans="1:20" ht="16.2">
      <c r="A135" s="265"/>
      <c r="B135" s="283"/>
      <c r="C135" s="41" t="s">
        <v>165</v>
      </c>
      <c r="D135" s="66"/>
      <c r="E135" s="46"/>
      <c r="F135" s="46"/>
      <c r="H135" s="46"/>
    </row>
    <row r="136" spans="1:20" s="31" customFormat="1" ht="16.2">
      <c r="A136" s="249"/>
      <c r="B136" s="124"/>
      <c r="C136" s="492" t="s">
        <v>40</v>
      </c>
      <c r="D136" s="493"/>
      <c r="E136" s="493"/>
      <c r="F136" s="493"/>
      <c r="G136" s="493"/>
      <c r="H136" s="493"/>
      <c r="I136" s="493"/>
      <c r="J136" s="493"/>
      <c r="K136" s="493"/>
      <c r="L136" s="494"/>
    </row>
    <row r="137" spans="1:20" ht="16.2">
      <c r="C137" s="495"/>
      <c r="D137" s="496"/>
      <c r="E137" s="496"/>
      <c r="F137" s="496"/>
      <c r="G137" s="496"/>
      <c r="H137" s="496"/>
      <c r="I137" s="496"/>
      <c r="J137" s="496"/>
      <c r="K137" s="496"/>
      <c r="L137" s="497"/>
    </row>
    <row r="138" spans="1:20" ht="16.2">
      <c r="A138" s="249"/>
      <c r="B138" s="42"/>
      <c r="C138" s="488" t="s">
        <v>167</v>
      </c>
      <c r="D138" s="488"/>
      <c r="E138" s="488"/>
      <c r="F138" s="488"/>
      <c r="G138" s="488"/>
      <c r="H138" s="488"/>
      <c r="I138" s="488"/>
      <c r="J138" s="488"/>
      <c r="K138" s="488"/>
      <c r="L138" s="488"/>
    </row>
    <row r="139" spans="1:20" ht="31.8" customHeight="1">
      <c r="A139" s="249"/>
      <c r="B139" s="42"/>
      <c r="C139" s="489" t="s">
        <v>168</v>
      </c>
      <c r="D139" s="489"/>
      <c r="E139" s="489"/>
      <c r="F139" s="489"/>
      <c r="G139" s="489"/>
      <c r="H139" s="489"/>
      <c r="I139" s="489"/>
      <c r="J139" s="489"/>
      <c r="K139" s="489"/>
      <c r="L139" s="489"/>
    </row>
    <row r="140" spans="1:20" ht="16.2">
      <c r="A140" s="100"/>
      <c r="C140" s="306" t="s">
        <v>910</v>
      </c>
      <c r="D140" s="258" t="s">
        <v>6</v>
      </c>
      <c r="H140" s="56"/>
      <c r="I140" s="227"/>
      <c r="L140" s="227"/>
    </row>
    <row r="141" spans="1:20" ht="16.2">
      <c r="A141" s="100"/>
      <c r="B141" s="42"/>
      <c r="C141" s="46"/>
      <c r="D141" s="41" t="s">
        <v>169</v>
      </c>
      <c r="F141" s="478"/>
      <c r="G141" s="479"/>
      <c r="H141" s="480"/>
      <c r="I141" s="227"/>
      <c r="L141" s="227"/>
    </row>
    <row r="142" spans="1:20" ht="16.2">
      <c r="A142" s="100"/>
      <c r="C142" s="306" t="s">
        <v>910</v>
      </c>
      <c r="D142" s="258" t="s">
        <v>31</v>
      </c>
    </row>
    <row r="143" spans="1:20" ht="16.2">
      <c r="A143" s="100"/>
      <c r="B143" s="42"/>
      <c r="C143" s="488" t="s">
        <v>170</v>
      </c>
      <c r="D143" s="488"/>
      <c r="E143" s="488"/>
      <c r="F143" s="488"/>
      <c r="G143" s="488"/>
      <c r="H143" s="488"/>
      <c r="I143" s="488"/>
      <c r="J143" s="488"/>
      <c r="K143" s="488"/>
      <c r="L143" s="488"/>
      <c r="M143" s="35"/>
      <c r="N143" s="35"/>
      <c r="O143" s="35"/>
      <c r="P143" s="35"/>
      <c r="Q143" s="35"/>
      <c r="R143" s="35"/>
      <c r="S143" s="35"/>
      <c r="T143" s="35"/>
    </row>
    <row r="144" spans="1:20" ht="31.8" customHeight="1">
      <c r="A144" s="100"/>
      <c r="B144" s="42"/>
      <c r="C144" s="489" t="s">
        <v>171</v>
      </c>
      <c r="D144" s="489"/>
      <c r="E144" s="489"/>
      <c r="F144" s="489"/>
      <c r="G144" s="489"/>
      <c r="H144" s="489"/>
      <c r="I144" s="489"/>
      <c r="J144" s="489"/>
      <c r="K144" s="489"/>
      <c r="L144" s="489"/>
      <c r="M144" s="35"/>
      <c r="N144" s="35"/>
      <c r="O144" s="35"/>
      <c r="P144" s="35"/>
      <c r="Q144" s="35"/>
      <c r="R144" s="35"/>
      <c r="S144" s="35"/>
      <c r="T144" s="35"/>
    </row>
    <row r="145" spans="1:12" ht="16.2">
      <c r="A145" s="249"/>
      <c r="B145" s="42"/>
      <c r="C145" s="306" t="s">
        <v>910</v>
      </c>
      <c r="D145" s="258" t="s">
        <v>6</v>
      </c>
      <c r="E145" s="227"/>
      <c r="F145" s="227"/>
      <c r="G145" s="227"/>
      <c r="H145" s="56"/>
      <c r="I145" s="52"/>
      <c r="J145" s="52"/>
      <c r="K145" s="52"/>
      <c r="L145" s="52"/>
    </row>
    <row r="146" spans="1:12" ht="16.2">
      <c r="A146" s="249"/>
      <c r="B146" s="42"/>
      <c r="C146" s="46"/>
      <c r="D146" s="227" t="s">
        <v>169</v>
      </c>
      <c r="E146" s="227"/>
      <c r="F146" s="478"/>
      <c r="G146" s="479"/>
      <c r="H146" s="480"/>
      <c r="I146" s="52"/>
      <c r="J146" s="52"/>
      <c r="K146" s="52"/>
      <c r="L146" s="52"/>
    </row>
    <row r="147" spans="1:12" ht="16.2">
      <c r="A147" s="249"/>
      <c r="B147" s="42"/>
      <c r="C147" s="306" t="s">
        <v>910</v>
      </c>
      <c r="D147" s="258" t="s">
        <v>31</v>
      </c>
      <c r="E147" s="227"/>
      <c r="F147" s="227"/>
      <c r="G147" s="227"/>
      <c r="H147" s="227"/>
      <c r="I147" s="52"/>
      <c r="J147" s="52"/>
      <c r="K147" s="52"/>
      <c r="L147" s="52"/>
    </row>
    <row r="148" spans="1:12" ht="16.8" thickBot="1">
      <c r="A148" s="249"/>
      <c r="B148" s="132"/>
    </row>
    <row r="149" spans="1:12" ht="18" customHeight="1" thickTop="1">
      <c r="A149" s="265" t="s">
        <v>45</v>
      </c>
      <c r="B149" s="282" t="s">
        <v>173</v>
      </c>
      <c r="C149" s="235" t="s">
        <v>174</v>
      </c>
      <c r="D149" s="233"/>
      <c r="E149" s="233"/>
      <c r="F149" s="233"/>
      <c r="G149" s="233"/>
      <c r="H149" s="232"/>
      <c r="I149" s="232"/>
      <c r="J149" s="232"/>
      <c r="K149" s="232"/>
      <c r="L149" s="232"/>
    </row>
    <row r="150" spans="1:12" ht="16.2">
      <c r="A150" s="249"/>
      <c r="C150" s="160" t="s">
        <v>48</v>
      </c>
      <c r="D150" s="43"/>
      <c r="E150" s="43"/>
      <c r="F150" s="43"/>
      <c r="G150" s="43"/>
      <c r="H150" s="160"/>
    </row>
    <row r="151" spans="1:12" ht="16.2">
      <c r="A151" s="249"/>
      <c r="C151" s="306" t="s">
        <v>910</v>
      </c>
      <c r="D151" s="262" t="s">
        <v>60</v>
      </c>
      <c r="E151" s="67"/>
      <c r="G151" s="67"/>
    </row>
    <row r="152" spans="1:12" ht="16.2">
      <c r="A152" s="249"/>
      <c r="C152" s="306" t="s">
        <v>910</v>
      </c>
      <c r="D152" s="262" t="s">
        <v>69</v>
      </c>
      <c r="E152" s="67"/>
      <c r="G152" s="67"/>
    </row>
    <row r="153" spans="1:12" ht="16.2">
      <c r="A153" s="249"/>
      <c r="C153" s="306" t="s">
        <v>910</v>
      </c>
      <c r="D153" s="262" t="s">
        <v>70</v>
      </c>
      <c r="E153" s="227"/>
      <c r="F153" s="67"/>
      <c r="G153" s="67"/>
    </row>
    <row r="154" spans="1:12" ht="16.2">
      <c r="A154" s="249"/>
      <c r="C154" s="226" t="s">
        <v>80</v>
      </c>
      <c r="E154" s="227"/>
      <c r="F154" s="67"/>
      <c r="G154" s="67"/>
    </row>
    <row r="155" spans="1:12" ht="16.2">
      <c r="A155" s="249"/>
      <c r="C155" s="306" t="s">
        <v>910</v>
      </c>
      <c r="D155" s="262" t="s">
        <v>82</v>
      </c>
      <c r="E155" s="258"/>
      <c r="F155" s="67"/>
      <c r="G155" s="67"/>
    </row>
    <row r="156" spans="1:12" ht="16.2">
      <c r="A156" s="249"/>
      <c r="C156" s="306" t="s">
        <v>910</v>
      </c>
      <c r="D156" s="262" t="s">
        <v>88</v>
      </c>
      <c r="E156" s="258"/>
      <c r="F156" s="67"/>
      <c r="G156" s="67"/>
    </row>
    <row r="157" spans="1:12" ht="16.2">
      <c r="A157" s="100"/>
      <c r="C157" s="306" t="s">
        <v>910</v>
      </c>
      <c r="D157" s="262" t="s">
        <v>91</v>
      </c>
      <c r="E157" s="258"/>
      <c r="F157" s="67"/>
      <c r="G157" s="67"/>
    </row>
    <row r="158" spans="1:12" ht="16.2">
      <c r="A158" s="100"/>
      <c r="C158" s="306" t="s">
        <v>910</v>
      </c>
      <c r="D158" s="262" t="s">
        <v>93</v>
      </c>
      <c r="E158" s="258"/>
      <c r="F158" s="67"/>
      <c r="G158" s="67"/>
      <c r="H158" s="52"/>
    </row>
    <row r="159" spans="1:12" ht="16.2">
      <c r="A159" s="249"/>
      <c r="C159" s="226" t="s">
        <v>96</v>
      </c>
      <c r="E159" s="227"/>
      <c r="F159" s="67"/>
      <c r="G159" s="67"/>
    </row>
    <row r="160" spans="1:12" ht="16.2">
      <c r="A160" s="249"/>
      <c r="C160" s="306" t="s">
        <v>910</v>
      </c>
      <c r="D160" s="262" t="s">
        <v>915</v>
      </c>
      <c r="E160" s="247"/>
      <c r="F160" s="67"/>
      <c r="G160" s="67"/>
    </row>
    <row r="161" spans="1:12" ht="16.2">
      <c r="A161" s="249"/>
      <c r="C161" s="306" t="s">
        <v>910</v>
      </c>
      <c r="D161" s="262" t="s">
        <v>97</v>
      </c>
      <c r="E161" s="227"/>
      <c r="F161" s="67"/>
      <c r="G161" s="67"/>
    </row>
    <row r="162" spans="1:12" ht="16.2">
      <c r="A162" s="249"/>
      <c r="C162" s="306" t="s">
        <v>910</v>
      </c>
      <c r="D162" s="262" t="s">
        <v>98</v>
      </c>
      <c r="E162" s="227"/>
      <c r="F162" s="67"/>
      <c r="G162" s="67"/>
    </row>
    <row r="163" spans="1:12" ht="16.2">
      <c r="A163" s="249"/>
      <c r="C163" s="201" t="s">
        <v>920</v>
      </c>
      <c r="E163" s="247"/>
      <c r="F163" s="69"/>
      <c r="G163" s="69"/>
    </row>
    <row r="164" spans="1:12" s="248" customFormat="1" ht="16.2">
      <c r="A164" s="249"/>
      <c r="B164" s="227"/>
      <c r="C164" s="306" t="s">
        <v>910</v>
      </c>
      <c r="D164" s="258" t="s">
        <v>6</v>
      </c>
      <c r="E164" s="247"/>
      <c r="F164" s="69"/>
      <c r="G164" s="69"/>
      <c r="H164" s="227"/>
      <c r="I164" s="227"/>
      <c r="J164" s="227"/>
      <c r="K164" s="227"/>
      <c r="L164" s="227"/>
    </row>
    <row r="165" spans="1:12" s="248" customFormat="1" ht="16.2">
      <c r="A165" s="249"/>
      <c r="B165" s="227"/>
      <c r="C165" s="306" t="s">
        <v>910</v>
      </c>
      <c r="D165" s="258" t="s">
        <v>31</v>
      </c>
      <c r="E165" s="247"/>
      <c r="F165" s="69"/>
      <c r="G165" s="69"/>
      <c r="H165" s="227"/>
      <c r="I165" s="227"/>
      <c r="J165" s="227"/>
      <c r="K165" s="227"/>
      <c r="L165" s="227"/>
    </row>
    <row r="166" spans="1:12" ht="16.2">
      <c r="A166" s="249"/>
      <c r="C166" s="201" t="s">
        <v>916</v>
      </c>
      <c r="E166" s="247"/>
      <c r="F166" s="69"/>
      <c r="G166" s="69"/>
      <c r="H166" s="61"/>
    </row>
    <row r="167" spans="1:12" ht="16.2">
      <c r="A167" s="249"/>
      <c r="C167" s="306" t="s">
        <v>910</v>
      </c>
      <c r="D167" s="262" t="s">
        <v>182</v>
      </c>
      <c r="E167" s="247"/>
      <c r="F167" s="69"/>
      <c r="G167" s="69"/>
      <c r="H167" s="61"/>
    </row>
    <row r="168" spans="1:12" ht="16.2">
      <c r="A168" s="249"/>
      <c r="C168" s="306" t="s">
        <v>910</v>
      </c>
      <c r="D168" s="262" t="s">
        <v>184</v>
      </c>
      <c r="E168" s="247"/>
      <c r="F168" s="69"/>
      <c r="G168" s="69"/>
      <c r="H168" s="61"/>
    </row>
    <row r="169" spans="1:12" ht="16.2">
      <c r="A169" s="249"/>
      <c r="C169" s="306" t="s">
        <v>910</v>
      </c>
      <c r="D169" s="262" t="s">
        <v>31</v>
      </c>
      <c r="E169" s="247"/>
      <c r="F169" s="69"/>
      <c r="G169" s="69"/>
    </row>
    <row r="170" spans="1:12" ht="16.2">
      <c r="A170" s="249"/>
      <c r="C170" s="226" t="s">
        <v>1023</v>
      </c>
      <c r="E170" s="227"/>
      <c r="F170" s="67"/>
      <c r="G170" s="67"/>
    </row>
    <row r="171" spans="1:12" ht="16.2">
      <c r="A171" s="249"/>
      <c r="C171" s="306" t="s">
        <v>910</v>
      </c>
      <c r="D171" s="262" t="s">
        <v>115</v>
      </c>
      <c r="E171" s="227"/>
      <c r="F171" s="67"/>
      <c r="G171" s="67"/>
    </row>
    <row r="172" spans="1:12" ht="16.2">
      <c r="A172" s="249"/>
      <c r="C172" s="306" t="s">
        <v>910</v>
      </c>
      <c r="D172" s="262" t="s">
        <v>117</v>
      </c>
      <c r="E172" s="227"/>
      <c r="F172" s="67"/>
      <c r="G172" s="67"/>
    </row>
    <row r="173" spans="1:12" ht="16.2">
      <c r="A173" s="249"/>
      <c r="C173" s="306" t="s">
        <v>910</v>
      </c>
      <c r="D173" s="262" t="s">
        <v>119</v>
      </c>
      <c r="E173" s="227"/>
      <c r="F173" s="67"/>
      <c r="G173" s="67"/>
    </row>
    <row r="174" spans="1:12" ht="16.2">
      <c r="A174" s="249"/>
      <c r="C174" s="306" t="s">
        <v>910</v>
      </c>
      <c r="D174" s="262" t="s">
        <v>122</v>
      </c>
      <c r="E174" s="227"/>
      <c r="F174" s="67"/>
      <c r="G174" s="67"/>
    </row>
    <row r="175" spans="1:12" ht="16.2">
      <c r="A175" s="249"/>
      <c r="C175" s="306" t="s">
        <v>910</v>
      </c>
      <c r="D175" s="262" t="s">
        <v>125</v>
      </c>
      <c r="E175" s="227"/>
      <c r="F175" s="67"/>
      <c r="G175" s="67"/>
    </row>
    <row r="176" spans="1:12" ht="16.2">
      <c r="A176" s="249"/>
      <c r="C176" s="226" t="s">
        <v>1024</v>
      </c>
      <c r="E176" s="227"/>
      <c r="F176" s="67"/>
      <c r="G176" s="67"/>
    </row>
    <row r="177" spans="1:12" ht="16.2">
      <c r="A177" s="249"/>
      <c r="C177" s="306" t="s">
        <v>910</v>
      </c>
      <c r="D177" s="262" t="s">
        <v>126</v>
      </c>
      <c r="E177" s="227"/>
      <c r="F177" s="67"/>
      <c r="G177" s="67"/>
    </row>
    <row r="178" spans="1:12" ht="16.2">
      <c r="A178" s="249"/>
      <c r="C178" s="306" t="s">
        <v>910</v>
      </c>
      <c r="D178" s="262" t="s">
        <v>128</v>
      </c>
      <c r="E178" s="227"/>
      <c r="F178" s="67"/>
      <c r="G178" s="67"/>
    </row>
    <row r="179" spans="1:12" ht="16.2">
      <c r="A179" s="249"/>
      <c r="C179" s="306" t="s">
        <v>910</v>
      </c>
      <c r="D179" s="262" t="s">
        <v>31</v>
      </c>
      <c r="E179" s="227"/>
      <c r="F179" s="67"/>
      <c r="G179" s="67"/>
    </row>
    <row r="180" spans="1:12" ht="16.2">
      <c r="A180" s="249"/>
      <c r="C180" s="201" t="s">
        <v>917</v>
      </c>
      <c r="E180" s="247"/>
      <c r="F180" s="69"/>
      <c r="G180" s="69"/>
      <c r="H180" s="61"/>
      <c r="I180" s="61"/>
      <c r="J180" s="247"/>
      <c r="K180" s="247"/>
      <c r="L180" s="161"/>
    </row>
    <row r="181" spans="1:12" ht="16.2">
      <c r="A181" s="249"/>
      <c r="C181" s="306" t="s">
        <v>910</v>
      </c>
      <c r="D181" s="60" t="s">
        <v>132</v>
      </c>
      <c r="E181" s="247"/>
      <c r="F181" s="69"/>
      <c r="G181" s="69"/>
      <c r="H181" s="61"/>
      <c r="I181" s="61"/>
      <c r="J181" s="247"/>
      <c r="K181" s="247"/>
      <c r="L181" s="161"/>
    </row>
    <row r="182" spans="1:12" ht="16.2">
      <c r="A182" s="249"/>
      <c r="C182" s="306" t="s">
        <v>910</v>
      </c>
      <c r="D182" s="60" t="s">
        <v>134</v>
      </c>
      <c r="E182" s="247"/>
      <c r="F182" s="69"/>
      <c r="G182" s="69"/>
      <c r="H182" s="61"/>
      <c r="I182" s="61"/>
      <c r="J182" s="247"/>
      <c r="K182" s="247"/>
      <c r="L182" s="161"/>
    </row>
    <row r="183" spans="1:12" ht="16.2">
      <c r="A183" s="249"/>
      <c r="C183" s="306" t="s">
        <v>910</v>
      </c>
      <c r="D183" s="247" t="s">
        <v>31</v>
      </c>
      <c r="E183" s="247"/>
      <c r="F183" s="61"/>
      <c r="G183" s="61"/>
      <c r="H183" s="61"/>
      <c r="I183" s="61"/>
      <c r="J183" s="247"/>
      <c r="K183" s="247"/>
      <c r="L183" s="161"/>
    </row>
    <row r="184" spans="1:12" ht="16.2">
      <c r="A184" s="249"/>
      <c r="C184" s="222" t="s">
        <v>918</v>
      </c>
      <c r="E184" s="247"/>
      <c r="F184" s="61"/>
      <c r="G184" s="61"/>
      <c r="H184" s="61"/>
      <c r="I184" s="61"/>
      <c r="J184" s="247"/>
      <c r="K184" s="247"/>
      <c r="L184" s="161"/>
    </row>
    <row r="185" spans="1:12" ht="16.2">
      <c r="A185" s="249"/>
      <c r="C185" s="306" t="s">
        <v>910</v>
      </c>
      <c r="D185" s="60" t="s">
        <v>132</v>
      </c>
      <c r="E185" s="47"/>
      <c r="F185" s="61"/>
      <c r="G185" s="61"/>
      <c r="H185" s="61"/>
      <c r="I185" s="61"/>
      <c r="J185" s="247"/>
      <c r="K185" s="247"/>
      <c r="L185" s="161"/>
    </row>
    <row r="186" spans="1:12" ht="16.2">
      <c r="A186" s="249"/>
      <c r="C186" s="306" t="s">
        <v>910</v>
      </c>
      <c r="D186" s="60" t="s">
        <v>134</v>
      </c>
      <c r="E186" s="247"/>
      <c r="F186" s="61"/>
      <c r="G186" s="61"/>
      <c r="H186" s="61"/>
      <c r="I186" s="61"/>
      <c r="J186" s="247"/>
      <c r="K186" s="247"/>
      <c r="L186" s="161"/>
    </row>
    <row r="187" spans="1:12" ht="16.2">
      <c r="A187" s="249"/>
      <c r="C187" s="306" t="s">
        <v>910</v>
      </c>
      <c r="D187" s="247" t="s">
        <v>31</v>
      </c>
      <c r="E187" s="247"/>
      <c r="F187" s="61"/>
      <c r="G187" s="61"/>
      <c r="H187" s="61"/>
      <c r="I187" s="61"/>
      <c r="J187" s="247"/>
      <c r="K187" s="247"/>
      <c r="L187" s="161"/>
    </row>
    <row r="188" spans="1:12" s="223" customFormat="1" ht="15" customHeight="1">
      <c r="A188" s="249"/>
      <c r="C188" s="222" t="s">
        <v>1025</v>
      </c>
      <c r="E188" s="247"/>
      <c r="F188" s="221"/>
      <c r="G188" s="221"/>
      <c r="H188" s="221"/>
      <c r="I188" s="221"/>
      <c r="J188" s="247"/>
      <c r="K188" s="247"/>
      <c r="L188" s="221"/>
    </row>
    <row r="189" spans="1:12" s="223" customFormat="1" ht="16.2">
      <c r="A189" s="249"/>
      <c r="C189" s="306" t="s">
        <v>910</v>
      </c>
      <c r="D189" s="247" t="s">
        <v>192</v>
      </c>
      <c r="E189" s="247"/>
      <c r="F189" s="221"/>
      <c r="G189" s="221"/>
      <c r="H189" s="221"/>
      <c r="I189" s="221"/>
      <c r="J189" s="247"/>
      <c r="K189" s="247"/>
      <c r="L189" s="221"/>
    </row>
    <row r="190" spans="1:12" s="223" customFormat="1" ht="16.2">
      <c r="A190" s="249"/>
      <c r="C190" s="306" t="s">
        <v>910</v>
      </c>
      <c r="D190" s="247" t="s">
        <v>193</v>
      </c>
      <c r="E190" s="247"/>
      <c r="F190" s="221"/>
      <c r="G190" s="221"/>
      <c r="H190" s="221"/>
      <c r="I190" s="221"/>
      <c r="J190" s="247"/>
      <c r="K190" s="247"/>
      <c r="L190" s="221"/>
    </row>
    <row r="191" spans="1:12" s="223" customFormat="1" ht="16.2">
      <c r="A191" s="249"/>
      <c r="C191" s="306" t="s">
        <v>910</v>
      </c>
      <c r="D191" s="247" t="s">
        <v>194</v>
      </c>
      <c r="E191" s="247"/>
      <c r="F191" s="221"/>
      <c r="G191" s="221"/>
      <c r="H191" s="221"/>
      <c r="I191" s="221"/>
      <c r="J191" s="247"/>
      <c r="K191" s="247"/>
      <c r="L191" s="221"/>
    </row>
    <row r="192" spans="1:12" s="223" customFormat="1" ht="16.2">
      <c r="A192" s="249"/>
      <c r="C192" s="306" t="s">
        <v>910</v>
      </c>
      <c r="D192" s="247" t="s">
        <v>195</v>
      </c>
      <c r="E192" s="247"/>
      <c r="F192" s="221"/>
      <c r="G192" s="221"/>
      <c r="H192" s="221"/>
      <c r="I192" s="221"/>
      <c r="J192" s="247"/>
      <c r="K192" s="247"/>
      <c r="L192" s="221"/>
    </row>
    <row r="193" spans="1:12" ht="15" customHeight="1">
      <c r="A193" s="249"/>
      <c r="C193" s="222" t="s">
        <v>191</v>
      </c>
      <c r="E193" s="247"/>
      <c r="F193" s="61"/>
      <c r="G193" s="61"/>
      <c r="H193" s="61"/>
      <c r="I193" s="61"/>
      <c r="J193" s="247"/>
      <c r="K193" s="247"/>
      <c r="L193" s="161"/>
    </row>
    <row r="194" spans="1:12" ht="16.2">
      <c r="A194" s="249"/>
      <c r="C194" s="306" t="s">
        <v>910</v>
      </c>
      <c r="D194" s="247" t="s">
        <v>192</v>
      </c>
      <c r="E194" s="247"/>
      <c r="F194" s="61"/>
      <c r="G194" s="61"/>
      <c r="H194" s="61"/>
      <c r="I194" s="61"/>
      <c r="J194" s="247"/>
      <c r="K194" s="247"/>
      <c r="L194" s="161"/>
    </row>
    <row r="195" spans="1:12" ht="16.2">
      <c r="A195" s="249"/>
      <c r="C195" s="306" t="s">
        <v>910</v>
      </c>
      <c r="D195" s="247" t="s">
        <v>193</v>
      </c>
      <c r="E195" s="247"/>
      <c r="F195" s="61"/>
      <c r="G195" s="61"/>
      <c r="H195" s="61"/>
      <c r="I195" s="61"/>
      <c r="J195" s="247"/>
      <c r="K195" s="247"/>
      <c r="L195" s="161"/>
    </row>
    <row r="196" spans="1:12" ht="16.2">
      <c r="A196" s="249"/>
      <c r="C196" s="306" t="s">
        <v>910</v>
      </c>
      <c r="D196" s="247" t="s">
        <v>194</v>
      </c>
      <c r="E196" s="247"/>
      <c r="F196" s="61"/>
      <c r="G196" s="61"/>
      <c r="H196" s="61"/>
      <c r="I196" s="61"/>
      <c r="J196" s="247"/>
      <c r="K196" s="247"/>
      <c r="L196" s="161"/>
    </row>
    <row r="197" spans="1:12" ht="16.2">
      <c r="A197" s="249"/>
      <c r="C197" s="306" t="s">
        <v>910</v>
      </c>
      <c r="D197" s="247" t="s">
        <v>195</v>
      </c>
      <c r="E197" s="247"/>
      <c r="F197" s="61"/>
      <c r="G197" s="61"/>
      <c r="H197" s="61"/>
      <c r="I197" s="61"/>
      <c r="J197" s="247"/>
      <c r="K197" s="247"/>
      <c r="L197" s="161"/>
    </row>
    <row r="198" spans="1:12" ht="16.2">
      <c r="A198" s="249"/>
      <c r="C198" s="222" t="s">
        <v>196</v>
      </c>
      <c r="E198" s="247"/>
      <c r="F198" s="61"/>
      <c r="G198" s="61"/>
      <c r="H198" s="61"/>
      <c r="I198" s="61"/>
      <c r="J198" s="247"/>
      <c r="K198" s="247"/>
      <c r="L198" s="161"/>
    </row>
    <row r="199" spans="1:12" ht="16.2">
      <c r="A199" s="249"/>
      <c r="C199" s="306" t="s">
        <v>910</v>
      </c>
      <c r="D199" s="247" t="s">
        <v>197</v>
      </c>
      <c r="E199" s="247"/>
      <c r="F199" s="61"/>
      <c r="G199" s="61"/>
      <c r="H199" s="61"/>
      <c r="I199" s="61"/>
      <c r="J199" s="247"/>
      <c r="K199" s="247"/>
      <c r="L199" s="161"/>
    </row>
    <row r="200" spans="1:12" ht="16.2">
      <c r="A200" s="249"/>
      <c r="C200" s="306" t="s">
        <v>910</v>
      </c>
      <c r="D200" s="247" t="s">
        <v>198</v>
      </c>
      <c r="E200" s="247"/>
      <c r="F200" s="61"/>
      <c r="G200" s="61"/>
      <c r="H200" s="61"/>
      <c r="I200" s="61"/>
      <c r="J200" s="247"/>
      <c r="K200" s="247"/>
      <c r="L200" s="161"/>
    </row>
    <row r="201" spans="1:12" ht="16.2">
      <c r="A201" s="249"/>
      <c r="C201" s="306" t="s">
        <v>910</v>
      </c>
      <c r="D201" s="247" t="s">
        <v>199</v>
      </c>
      <c r="E201" s="247"/>
      <c r="F201" s="61"/>
      <c r="G201" s="61"/>
      <c r="H201" s="61"/>
      <c r="I201" s="61"/>
      <c r="J201" s="247"/>
      <c r="K201" s="247"/>
      <c r="L201" s="161"/>
    </row>
    <row r="202" spans="1:12" ht="16.2">
      <c r="A202" s="249"/>
      <c r="C202" s="222" t="s">
        <v>201</v>
      </c>
      <c r="E202" s="247"/>
      <c r="F202" s="61"/>
      <c r="G202" s="61"/>
      <c r="H202" s="61"/>
      <c r="I202" s="61"/>
      <c r="J202" s="247"/>
      <c r="K202" s="247"/>
      <c r="L202" s="161"/>
    </row>
    <row r="203" spans="1:12" ht="16.2">
      <c r="A203" s="249"/>
      <c r="C203" s="306" t="s">
        <v>910</v>
      </c>
      <c r="D203" s="247" t="s">
        <v>197</v>
      </c>
      <c r="E203" s="247"/>
      <c r="F203" s="61"/>
      <c r="G203" s="61"/>
      <c r="H203" s="61"/>
      <c r="I203" s="61"/>
      <c r="J203" s="247"/>
      <c r="K203" s="247"/>
      <c r="L203" s="161"/>
    </row>
    <row r="204" spans="1:12" ht="16.2">
      <c r="A204" s="249"/>
      <c r="C204" s="306" t="s">
        <v>910</v>
      </c>
      <c r="D204" s="247" t="s">
        <v>198</v>
      </c>
      <c r="E204" s="247"/>
      <c r="F204" s="61"/>
      <c r="G204" s="61"/>
      <c r="H204" s="61"/>
      <c r="I204" s="61"/>
      <c r="J204" s="247"/>
      <c r="K204" s="247"/>
      <c r="L204" s="161"/>
    </row>
    <row r="205" spans="1:12" ht="16.2">
      <c r="A205" s="249"/>
      <c r="C205" s="306" t="s">
        <v>910</v>
      </c>
      <c r="D205" s="247" t="s">
        <v>199</v>
      </c>
      <c r="E205" s="247"/>
      <c r="F205" s="61"/>
      <c r="G205" s="61"/>
      <c r="H205" s="61"/>
      <c r="I205" s="61"/>
      <c r="J205" s="247"/>
      <c r="K205" s="247"/>
      <c r="L205" s="161"/>
    </row>
    <row r="206" spans="1:12" ht="16.2">
      <c r="A206" s="249"/>
      <c r="C206" s="222" t="s">
        <v>202</v>
      </c>
      <c r="E206" s="247"/>
      <c r="F206" s="61"/>
      <c r="G206" s="61"/>
      <c r="H206" s="61"/>
      <c r="I206" s="61"/>
      <c r="J206" s="247"/>
      <c r="K206" s="247"/>
      <c r="L206" s="161"/>
    </row>
    <row r="207" spans="1:12" ht="16.2">
      <c r="A207" s="249"/>
      <c r="C207" s="306" t="s">
        <v>910</v>
      </c>
      <c r="D207" s="247" t="s">
        <v>197</v>
      </c>
      <c r="E207" s="247"/>
      <c r="F207" s="61"/>
      <c r="G207" s="61"/>
      <c r="H207" s="61"/>
      <c r="I207" s="61"/>
      <c r="J207" s="247"/>
      <c r="K207" s="247"/>
      <c r="L207" s="161"/>
    </row>
    <row r="208" spans="1:12" ht="16.2">
      <c r="A208" s="249"/>
      <c r="C208" s="306" t="s">
        <v>910</v>
      </c>
      <c r="D208" s="247" t="s">
        <v>198</v>
      </c>
      <c r="E208" s="247"/>
      <c r="F208" s="61"/>
      <c r="G208" s="61"/>
      <c r="H208" s="61"/>
      <c r="I208" s="61"/>
      <c r="J208" s="247"/>
      <c r="K208" s="247"/>
      <c r="L208" s="161"/>
    </row>
    <row r="209" spans="1:12" ht="16.2">
      <c r="A209" s="249"/>
      <c r="C209" s="306" t="s">
        <v>910</v>
      </c>
      <c r="D209" s="247" t="s">
        <v>199</v>
      </c>
      <c r="E209" s="247"/>
      <c r="F209" s="61"/>
      <c r="G209" s="61"/>
      <c r="H209" s="61"/>
      <c r="I209" s="61"/>
      <c r="J209" s="247"/>
      <c r="K209" s="247"/>
      <c r="L209" s="161"/>
    </row>
    <row r="210" spans="1:12" ht="16.2">
      <c r="A210" s="249"/>
      <c r="C210" s="222" t="s">
        <v>206</v>
      </c>
      <c r="E210" s="247"/>
      <c r="F210" s="61"/>
      <c r="G210" s="61"/>
      <c r="H210" s="61"/>
      <c r="I210" s="61"/>
      <c r="J210" s="247"/>
      <c r="K210" s="247"/>
      <c r="L210" s="161"/>
    </row>
    <row r="211" spans="1:12" ht="16.2">
      <c r="A211" s="249"/>
      <c r="C211" s="306" t="s">
        <v>910</v>
      </c>
      <c r="D211" s="247" t="s">
        <v>208</v>
      </c>
      <c r="E211" s="247"/>
      <c r="F211" s="61"/>
      <c r="G211" s="61"/>
      <c r="H211" s="61"/>
      <c r="I211" s="61"/>
      <c r="J211" s="247"/>
      <c r="K211" s="247"/>
      <c r="L211" s="161"/>
    </row>
    <row r="212" spans="1:12" ht="16.2">
      <c r="A212" s="249"/>
      <c r="C212" s="306" t="s">
        <v>910</v>
      </c>
      <c r="D212" s="247" t="s">
        <v>210</v>
      </c>
      <c r="E212" s="247"/>
      <c r="F212" s="61"/>
      <c r="G212" s="61"/>
      <c r="H212" s="61"/>
      <c r="I212" s="61"/>
      <c r="J212" s="247"/>
      <c r="K212" s="247"/>
      <c r="L212" s="161"/>
    </row>
    <row r="213" spans="1:12" ht="16.2">
      <c r="A213" s="249"/>
      <c r="C213" s="306" t="s">
        <v>910</v>
      </c>
      <c r="D213" s="247" t="s">
        <v>211</v>
      </c>
      <c r="E213" s="247"/>
      <c r="F213" s="61"/>
      <c r="G213" s="61"/>
      <c r="H213" s="61"/>
      <c r="I213" s="61"/>
      <c r="J213" s="247"/>
      <c r="K213" s="247"/>
      <c r="L213" s="161"/>
    </row>
    <row r="214" spans="1:12" ht="16.2">
      <c r="A214" s="249"/>
      <c r="C214" s="306" t="s">
        <v>910</v>
      </c>
      <c r="D214" s="247" t="s">
        <v>212</v>
      </c>
      <c r="E214" s="247"/>
      <c r="F214" s="61"/>
      <c r="G214" s="61"/>
      <c r="H214" s="61"/>
      <c r="I214" s="61"/>
      <c r="J214" s="247"/>
      <c r="K214" s="247"/>
      <c r="L214" s="161"/>
    </row>
    <row r="215" spans="1:12" ht="16.2">
      <c r="A215" s="249"/>
      <c r="C215" s="306" t="s">
        <v>910</v>
      </c>
      <c r="D215" s="247" t="s">
        <v>213</v>
      </c>
      <c r="E215" s="247"/>
      <c r="F215" s="61"/>
      <c r="G215" s="61"/>
      <c r="H215" s="61"/>
      <c r="I215" s="61"/>
      <c r="J215" s="247"/>
      <c r="K215" s="247"/>
      <c r="L215" s="161"/>
    </row>
    <row r="216" spans="1:12" ht="16.2">
      <c r="A216" s="249"/>
      <c r="C216" s="306" t="s">
        <v>910</v>
      </c>
      <c r="D216" s="247" t="s">
        <v>214</v>
      </c>
      <c r="E216" s="247"/>
      <c r="F216" s="61"/>
      <c r="G216" s="61"/>
      <c r="H216" s="61"/>
      <c r="I216" s="61"/>
      <c r="J216" s="247"/>
      <c r="K216" s="247"/>
      <c r="L216" s="161"/>
    </row>
    <row r="217" spans="1:12" ht="16.2">
      <c r="A217" s="249"/>
      <c r="C217" s="306" t="s">
        <v>910</v>
      </c>
      <c r="D217" s="247" t="s">
        <v>215</v>
      </c>
      <c r="E217" s="247"/>
      <c r="F217" s="61"/>
      <c r="G217" s="61"/>
      <c r="H217" s="61"/>
      <c r="I217" s="61"/>
      <c r="J217" s="247"/>
      <c r="K217" s="247"/>
      <c r="L217" s="161"/>
    </row>
    <row r="218" spans="1:12" ht="16.2">
      <c r="A218" s="249"/>
      <c r="C218" s="306" t="s">
        <v>910</v>
      </c>
      <c r="D218" s="247" t="s">
        <v>217</v>
      </c>
      <c r="E218" s="247"/>
      <c r="F218" s="61"/>
      <c r="G218" s="61"/>
      <c r="H218" s="61"/>
      <c r="I218" s="61"/>
      <c r="J218" s="247"/>
      <c r="K218" s="247"/>
      <c r="L218" s="161"/>
    </row>
    <row r="219" spans="1:12" ht="16.2">
      <c r="A219" s="249"/>
      <c r="C219" s="306" t="s">
        <v>910</v>
      </c>
      <c r="D219" s="247" t="s">
        <v>218</v>
      </c>
      <c r="E219" s="247"/>
      <c r="F219" s="61"/>
      <c r="G219" s="61"/>
      <c r="H219" s="61"/>
      <c r="I219" s="61"/>
      <c r="J219" s="247"/>
      <c r="K219" s="247"/>
      <c r="L219" s="161"/>
    </row>
    <row r="220" spans="1:12" ht="16.2">
      <c r="A220" s="249"/>
      <c r="C220" s="306" t="s">
        <v>910</v>
      </c>
      <c r="D220" s="247" t="s">
        <v>219</v>
      </c>
      <c r="E220" s="247"/>
      <c r="F220" s="61"/>
      <c r="G220" s="61"/>
      <c r="H220" s="61"/>
      <c r="I220" s="61"/>
      <c r="J220" s="247"/>
      <c r="K220" s="247"/>
      <c r="L220" s="161"/>
    </row>
    <row r="221" spans="1:12" ht="16.2">
      <c r="A221" s="249"/>
      <c r="C221" s="306" t="s">
        <v>910</v>
      </c>
      <c r="D221" s="247" t="s">
        <v>220</v>
      </c>
      <c r="E221" s="247"/>
      <c r="F221" s="61"/>
      <c r="G221" s="61"/>
      <c r="H221" s="61"/>
      <c r="I221" s="61"/>
      <c r="J221" s="247"/>
      <c r="K221" s="247"/>
      <c r="L221" s="161"/>
    </row>
    <row r="222" spans="1:12" ht="16.2">
      <c r="A222" s="249"/>
      <c r="C222" s="306" t="s">
        <v>910</v>
      </c>
      <c r="D222" s="247" t="s">
        <v>221</v>
      </c>
      <c r="E222" s="247"/>
      <c r="F222" s="61"/>
      <c r="G222" s="61"/>
      <c r="H222" s="61"/>
      <c r="I222" s="61"/>
      <c r="J222" s="247"/>
      <c r="K222" s="247"/>
      <c r="L222" s="161"/>
    </row>
    <row r="223" spans="1:12" ht="16.2">
      <c r="A223" s="249"/>
      <c r="C223" s="42"/>
      <c r="D223" s="247"/>
      <c r="E223" s="247"/>
      <c r="F223" s="61"/>
      <c r="G223" s="61"/>
      <c r="H223" s="61"/>
      <c r="I223" s="61"/>
      <c r="J223" s="247"/>
      <c r="K223" s="247"/>
      <c r="L223" s="161"/>
    </row>
    <row r="224" spans="1:12" ht="16.2" hidden="1">
      <c r="A224" s="249"/>
      <c r="B224" s="42"/>
      <c r="C224" s="61"/>
      <c r="D224" s="61"/>
      <c r="E224" s="61"/>
      <c r="F224" s="61"/>
      <c r="G224" s="61"/>
      <c r="H224" s="52"/>
      <c r="I224" s="61"/>
      <c r="J224" s="247"/>
      <c r="K224" s="247"/>
      <c r="L224" s="161"/>
    </row>
    <row r="225" spans="1:12" ht="16.2" hidden="1">
      <c r="A225" s="249"/>
      <c r="B225" s="42"/>
      <c r="C225" s="52"/>
      <c r="D225" s="52"/>
      <c r="E225" s="52"/>
      <c r="F225" s="52"/>
      <c r="G225" s="52"/>
      <c r="H225" s="52"/>
      <c r="I225" s="52"/>
      <c r="J225" s="52"/>
      <c r="K225" s="52"/>
      <c r="L225" s="52"/>
    </row>
    <row r="226" spans="1:12" ht="16.2" hidden="1">
      <c r="A226" s="249"/>
      <c r="B226" s="42"/>
      <c r="C226" s="52"/>
      <c r="D226" s="52"/>
      <c r="E226" s="52"/>
      <c r="F226" s="52"/>
      <c r="G226" s="52"/>
      <c r="H226" s="52"/>
      <c r="I226" s="52"/>
      <c r="J226" s="52"/>
      <c r="K226" s="52"/>
      <c r="L226" s="52"/>
    </row>
    <row r="227" spans="1:12" ht="16.2" hidden="1">
      <c r="A227" s="249"/>
      <c r="B227" s="42"/>
      <c r="C227" s="52"/>
      <c r="D227" s="52"/>
      <c r="E227" s="52"/>
      <c r="F227" s="52"/>
      <c r="G227" s="52"/>
      <c r="I227" s="52"/>
      <c r="J227" s="52"/>
      <c r="K227" s="52"/>
      <c r="L227" s="52"/>
    </row>
    <row r="228" spans="1:12" ht="15" hidden="1" customHeight="1"/>
    <row r="229" spans="1:12" ht="15" hidden="1" customHeight="1"/>
    <row r="230" spans="1:12" ht="15" hidden="1" customHeight="1"/>
    <row r="231" spans="1:12" ht="15" hidden="1" customHeight="1"/>
    <row r="232" spans="1:12" ht="15" hidden="1" customHeight="1"/>
    <row r="233" spans="1:12" ht="15" hidden="1" customHeight="1"/>
    <row r="234" spans="1:12" ht="15" hidden="1" customHeight="1"/>
    <row r="235" spans="1:12" ht="15" hidden="1" customHeight="1"/>
    <row r="236" spans="1:12" ht="15" hidden="1" customHeight="1"/>
    <row r="237" spans="1:12" ht="15" hidden="1" customHeight="1"/>
    <row r="238" spans="1:12" ht="15" hidden="1" customHeight="1"/>
    <row r="239" spans="1:12" ht="15" hidden="1" customHeight="1"/>
    <row r="240" spans="1:12"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sheetData>
  <sheetProtection sheet="1" insertRows="0" insertHyperlinks="0"/>
  <dataConsolidate link="1"/>
  <mergeCells count="24">
    <mergeCell ref="F141:H141"/>
    <mergeCell ref="C143:L143"/>
    <mergeCell ref="C144:L144"/>
    <mergeCell ref="F146:H146"/>
    <mergeCell ref="E83:G83"/>
    <mergeCell ref="E115:G115"/>
    <mergeCell ref="D121:F121"/>
    <mergeCell ref="D126:F126"/>
    <mergeCell ref="D130:E130"/>
    <mergeCell ref="D132:E132"/>
    <mergeCell ref="C136:L137"/>
    <mergeCell ref="C139:L139"/>
    <mergeCell ref="C138:L138"/>
    <mergeCell ref="C8:E8"/>
    <mergeCell ref="C7:E7"/>
    <mergeCell ref="D18:F18"/>
    <mergeCell ref="F45:F46"/>
    <mergeCell ref="C45:D46"/>
    <mergeCell ref="E45:E46"/>
    <mergeCell ref="K45:K46"/>
    <mergeCell ref="L45:L46"/>
    <mergeCell ref="G45:G46"/>
    <mergeCell ref="C47:D47"/>
    <mergeCell ref="H45:J45"/>
  </mergeCells>
  <conditionalFormatting sqref="D52">
    <cfRule type="expression" dxfId="2687" priority="249" stopIfTrue="1">
      <formula>AND(NE(#REF!,"#"),NE(D52,""),NE(COUNTA(#REF!),0))</formula>
    </cfRule>
  </conditionalFormatting>
  <conditionalFormatting sqref="A35 A38:A41 A44:A49 A150:A187 A193:A227 A136:A148 A52:A116 A25:A29 A22:A23 A12:A19 A118:A133 A7:A9">
    <cfRule type="cellIs" dxfId="2686" priority="251" stopIfTrue="1" operator="equal">
      <formula>"include_in_docs"</formula>
    </cfRule>
  </conditionalFormatting>
  <conditionalFormatting sqref="D84 E84:E114 F85:F114">
    <cfRule type="expression" dxfId="2685" priority="291" stopIfTrue="1">
      <formula>AND(NE(#REF!,"#"),NE(D84,""),NE(COUNTA($B84:B84),0))</formula>
    </cfRule>
  </conditionalFormatting>
  <conditionalFormatting sqref="D52">
    <cfRule type="expression" dxfId="2684" priority="294" stopIfTrue="1">
      <formula>AND(NE(#REF!,"#"),NE(D52,""),NE(COUNTA($B52:C52),0))</formula>
    </cfRule>
  </conditionalFormatting>
  <conditionalFormatting sqref="C53:C83 D35:F35 D23:E23 D43:F44 D141 D148:F148 D21:E21 D135:F135 D224:F227 E11:F11 D131:F131 D51 E51:F82 D150:F150 D133:F133 D127:F128 D118:F118 D116:F116 F84:F114 D19:F19 F21:F23 F28:F29 D41:F41 E9:F9">
    <cfRule type="expression" dxfId="2683" priority="295" stopIfTrue="1">
      <formula>AND(NE(#REF!,"#"),NE(D9,""),NE(COUNTA($B9:C9),0))</formula>
    </cfRule>
  </conditionalFormatting>
  <conditionalFormatting sqref="I116:L116 I41:L41 I43:L44 L114 I135:L135 I224:L227 I11:L11 H83 H115 I118:L118 I35:L35 I145:L148 I150:L150 I133:L133 I127:L128 H131:K131 I114:K115 I52:L113 I21:L21 I23:L23 I19:L19 I7:L9">
    <cfRule type="expression" dxfId="2682" priority="305" stopIfTrue="1">
      <formula>AND(NE(#REF!,"#"),COUNTBLANK($C7:$G7)&lt;5,ISBLANK($B7))</formula>
    </cfRule>
  </conditionalFormatting>
  <conditionalFormatting sqref="F38:F40">
    <cfRule type="expression" dxfId="2681" priority="326" stopIfTrue="1">
      <formula>AND(NE(#REF!,"#"),NE(#REF!,""),NE(COUNTA($B38:F38),0))</formula>
    </cfRule>
  </conditionalFormatting>
  <conditionalFormatting sqref="G43:G44 G148 G135 G11 G53:G82 G51 G225:G227 G128 G85:G114 G21 G22:H22 G130:J130 G35">
    <cfRule type="expression" dxfId="2680" priority="398" stopIfTrue="1">
      <formula>AND(NE(#REF!,"#"),NE(H10,""),NE(COUNTA($B11:G11),0))</formula>
    </cfRule>
  </conditionalFormatting>
  <conditionalFormatting sqref="H148 H9 H52:H82 H224:H226 H84:H114 H127 H133 H34 H129">
    <cfRule type="expression" dxfId="2679" priority="413" stopIfTrue="1">
      <formula>AND(NE(#REF!,"#"),COUNTBLANK($C10:$G10)&lt;5,ISBLANK($B10))</formula>
    </cfRule>
  </conditionalFormatting>
  <conditionalFormatting sqref="H23 H35 H41">
    <cfRule type="expression" dxfId="2678" priority="440" stopIfTrue="1">
      <formula>AND(NE(#REF!,"#"),COUNTBLANK($C24:$G24)&lt;5,ISBLANK($A24))</formula>
    </cfRule>
  </conditionalFormatting>
  <conditionalFormatting sqref="I43:L44 L114 I148:L148 I135:L135 I11:L11 H83 H115 I145:L146 I225:L227 I128:L128 I85:L113 I114:K115 I53:L83 I21:L21 I35:L35">
    <cfRule type="expression" dxfId="2677" priority="447" stopIfTrue="1">
      <formula>AND(NE(#REF!,"#"),NE($H10,""),OR(COUNTBLANK($C11:$G11)=5,NE($B11,""),IFERROR(VLOOKUP($H10,INDIRECT("VariableTypes!A2:A"),1,FALSE),TRUE)))</formula>
    </cfRule>
  </conditionalFormatting>
  <conditionalFormatting sqref="H148 H9 H52:H82 H224:H226 H133 H84:H114 H127 H129 H34">
    <cfRule type="expression" dxfId="2676" priority="448" stopIfTrue="1">
      <formula>AND(NE(#REF!,"#"),NE($H9,""),OR(COUNTBLANK($C10:$G10)=5,NE($B10,""),IFERROR(VLOOKUP($H9,INDIRECT("VariableTypes!A2:A"),1,FALSE),TRUE)))</formula>
    </cfRule>
  </conditionalFormatting>
  <conditionalFormatting sqref="H23 H41 H35">
    <cfRule type="expression" dxfId="2675" priority="469" stopIfTrue="1">
      <formula>AND(NE(#REF!,"#"),NE($H23,""),OR(COUNTBLANK($C24:$G24)=5,NE($A24,""),IFERROR(VLOOKUP($H23,INDIRECT("VariableTypes!A2:A"),1,FALSE),TRUE)))</formula>
    </cfRule>
  </conditionalFormatting>
  <conditionalFormatting sqref="C13">
    <cfRule type="cellIs" dxfId="2674" priority="229" stopIfTrue="1" operator="equal">
      <formula>"include_in_docs"</formula>
    </cfRule>
  </conditionalFormatting>
  <conditionalFormatting sqref="G189:G192 E26 G34">
    <cfRule type="expression" dxfId="2673" priority="500" stopIfTrue="1">
      <formula>AND(NE(#REF!,"#"),NE(F25,""),NE(COUNTA($C26:E26),0))</formula>
    </cfRule>
  </conditionalFormatting>
  <conditionalFormatting sqref="H135">
    <cfRule type="expression" dxfId="2672" priority="224" stopIfTrue="1">
      <formula>AND(NE(#REF!,"#"),COUNTBLANK($C137:$G137)&lt;5,ISBLANK($B137))</formula>
    </cfRule>
  </conditionalFormatting>
  <conditionalFormatting sqref="H135 H19">
    <cfRule type="expression" dxfId="2671" priority="225" stopIfTrue="1">
      <formula>AND(NE(#REF!,"#"),NE($H19,""),OR(COUNTBLANK($C21:$G21)=5,NE($B21,""),IFERROR(VLOOKUP($H19,INDIRECT("VariableTypes!A2:A"),1,FALSE),TRUE)))</formula>
    </cfRule>
  </conditionalFormatting>
  <conditionalFormatting sqref="G23 G28:G29">
    <cfRule type="expression" dxfId="2670" priority="3772" stopIfTrue="1">
      <formula>AND(NE(#REF!,"#"),NE(#REF!,""),NE(COUNTA($B23:G23),0))</formula>
    </cfRule>
  </conditionalFormatting>
  <conditionalFormatting sqref="I23:L23">
    <cfRule type="expression" dxfId="2669" priority="3778" stopIfTrue="1">
      <formula>AND(NE(#REF!,"#"),NE(#REF!,""),OR(COUNTBLANK($C23:$G23)=5,NE($B23,""),IFERROR(VLOOKUP(#REF!,INDIRECT("VariableTypes!A2:A"),1,FALSE),TRUE)))</formula>
    </cfRule>
  </conditionalFormatting>
  <conditionalFormatting sqref="G166">
    <cfRule type="expression" dxfId="2668" priority="3879" stopIfTrue="1">
      <formula>AND(NE(#REF!,"#"),NE(#REF!,""),NE(COUNTA($C166:G166),0))</formula>
    </cfRule>
  </conditionalFormatting>
  <conditionalFormatting sqref="L115">
    <cfRule type="expression" dxfId="2667" priority="206" stopIfTrue="1">
      <formula>AND(NE(#REF!,"#"),COUNTBLANK($C115:$G115)&lt;5,ISBLANK($B115))</formula>
    </cfRule>
  </conditionalFormatting>
  <conditionalFormatting sqref="L115 I118:L118 I8:L8">
    <cfRule type="expression" dxfId="2666" priority="209" stopIfTrue="1">
      <formula>AND(NE(#REF!,"#"),NE($H7,""),OR(COUNTBLANK($C8:$G8)=5,NE($B8,""),IFERROR(VLOOKUP($H7,INDIRECT("VariableTypes!A2:A"),1,FALSE),TRUE)))</formula>
    </cfRule>
  </conditionalFormatting>
  <conditionalFormatting sqref="D129:F129">
    <cfRule type="expression" dxfId="2665" priority="3892" stopIfTrue="1">
      <formula>AND(NE(#REF!,"#"),NE(E129,""),NE(COUNTA($C129:D129),0))</formula>
    </cfRule>
  </conditionalFormatting>
  <conditionalFormatting sqref="I129:L129">
    <cfRule type="expression" dxfId="2664" priority="3898" stopIfTrue="1">
      <formula>AND(NE(#REF!,"#"),COUNTBLANK($C129:$G129)&lt;5,ISBLANK($C129))</formula>
    </cfRule>
  </conditionalFormatting>
  <conditionalFormatting sqref="H44">
    <cfRule type="expression" dxfId="2663" priority="4496" stopIfTrue="1">
      <formula>AND(NE(#REF!,"#"),COUNTBLANK($C50:$G50)&lt;5,ISBLANK($B50))</formula>
    </cfRule>
  </conditionalFormatting>
  <conditionalFormatting sqref="A188:A192">
    <cfRule type="cellIs" dxfId="2662" priority="196" stopIfTrue="1" operator="equal">
      <formula>"include_in_docs"</formula>
    </cfRule>
  </conditionalFormatting>
  <conditionalFormatting sqref="G41 G131:G132">
    <cfRule type="expression" dxfId="2661" priority="5499" stopIfTrue="1">
      <formula>AND(NE(#REF!,"#"),NE(#REF!,""),NE(COUNTA($B41:G41),0))</formula>
    </cfRule>
  </conditionalFormatting>
  <conditionalFormatting sqref="I41:L41">
    <cfRule type="expression" dxfId="2660" priority="5501" stopIfTrue="1">
      <formula>AND(NE(#REF!,"#"),NE(#REF!,""),OR(COUNTBLANK($C41:$G41)=5,NE($B41,""),IFERROR(VLOOKUP(#REF!,INDIRECT("VariableTypes!A2:A"),1,FALSE),TRUE)))</formula>
    </cfRule>
  </conditionalFormatting>
  <conditionalFormatting sqref="H44">
    <cfRule type="expression" dxfId="2659" priority="5529" stopIfTrue="1">
      <formula>AND(NE(#REF!,"#"),NE($H44,""),OR(COUNTBLANK($C50:$G50)=5,NE($B50,""),IFERROR(VLOOKUP($H44,INDIRECT("VariableTypes!A2:A"),1,FALSE),TRUE)))</formula>
    </cfRule>
  </conditionalFormatting>
  <conditionalFormatting sqref="E141">
    <cfRule type="expression" dxfId="2658" priority="5535" stopIfTrue="1">
      <formula>AND(NE(#REF!,"#"),NE(#REF!,""),NE(COUNTA($B141:E141),0))</formula>
    </cfRule>
  </conditionalFormatting>
  <conditionalFormatting sqref="H140">
    <cfRule type="expression" dxfId="2657" priority="5543" stopIfTrue="1">
      <formula>AND(NE(#REF!,"#"),COUNTBLANK($C141:$F141)&lt;5,ISBLANK($B141))</formula>
    </cfRule>
  </conditionalFormatting>
  <conditionalFormatting sqref="H140">
    <cfRule type="expression" dxfId="2656" priority="5549" stopIfTrue="1">
      <formula>AND(NE(#REF!,"#"),NE($H140,""),OR(COUNTBLANK($C141:$F141)=5,NE($B141,""),IFERROR(VLOOKUP($H140,INDIRECT("VariableTypes!A2:A"),1,FALSE),TRUE)))</formula>
    </cfRule>
  </conditionalFormatting>
  <conditionalFormatting sqref="I147:L147">
    <cfRule type="expression" dxfId="2655" priority="5563" stopIfTrue="1">
      <formula>AND(NE(#REF!,"#"),NE($G146,""),OR(COUNTBLANK($C147:$G147)=5,NE($B147,""),IFERROR(VLOOKUP($G146,INDIRECT("VariableTypes!A2:A"),1,FALSE),TRUE)))</formula>
    </cfRule>
  </conditionalFormatting>
  <conditionalFormatting sqref="D10:G10">
    <cfRule type="expression" dxfId="2654" priority="177" stopIfTrue="1">
      <formula>AND(NE(#REF!,"#"),NE(D10,""),NE(COUNTA($A10:C10),0))</formula>
    </cfRule>
  </conditionalFormatting>
  <conditionalFormatting sqref="G10">
    <cfRule type="expression" dxfId="2653" priority="178" stopIfTrue="1">
      <formula>AND(NE(#REF!,"#"),COUNTBLANK($C10:$F10)&lt;5,ISBLANK($A10))</formula>
    </cfRule>
  </conditionalFormatting>
  <conditionalFormatting sqref="G10">
    <cfRule type="expression" dxfId="2652" priority="179" stopIfTrue="1">
      <formula>AND(NE(#REF!,"#"),NE($G10,""),OR(COUNTBLANK($C10:$F10)=5,NE($A10,""),IFERROR(VLOOKUP($G10,INDIRECT("VariableTypes!A2:A"),1,FALSE),TRUE)))</formula>
    </cfRule>
  </conditionalFormatting>
  <conditionalFormatting sqref="D20:G20">
    <cfRule type="expression" dxfId="2651" priority="168" stopIfTrue="1">
      <formula>AND(NE(#REF!,"#"),NE(D20,""),NE(COUNTA($A20:C20),0))</formula>
    </cfRule>
  </conditionalFormatting>
  <conditionalFormatting sqref="G20">
    <cfRule type="expression" dxfId="2650" priority="169" stopIfTrue="1">
      <formula>AND(NE(#REF!,"#"),COUNTBLANK($C20:$F20)&lt;5,ISBLANK($A20))</formula>
    </cfRule>
  </conditionalFormatting>
  <conditionalFormatting sqref="G20">
    <cfRule type="expression" dxfId="2649" priority="170" stopIfTrue="1">
      <formula>AND(NE(#REF!,"#"),NE($G20,""),OR(COUNTBLANK($C20:$F20)=5,NE($A20,""),IFERROR(VLOOKUP($G20,INDIRECT("VariableTypes!A2:A"),1,FALSE),TRUE)))</formula>
    </cfRule>
  </conditionalFormatting>
  <conditionalFormatting sqref="D24:G24">
    <cfRule type="expression" dxfId="2648" priority="159" stopIfTrue="1">
      <formula>AND(NE(#REF!,"#"),NE(D24,""),NE(COUNTA($A24:C24),0))</formula>
    </cfRule>
  </conditionalFormatting>
  <conditionalFormatting sqref="G24">
    <cfRule type="expression" dxfId="2647" priority="160" stopIfTrue="1">
      <formula>AND(NE(#REF!,"#"),COUNTBLANK($C24:$F24)&lt;5,ISBLANK($A24))</formula>
    </cfRule>
  </conditionalFormatting>
  <conditionalFormatting sqref="G24">
    <cfRule type="expression" dxfId="2646" priority="161" stopIfTrue="1">
      <formula>AND(NE(#REF!,"#"),NE($G24,""),OR(COUNTBLANK($C24:$F24)=5,NE($A24,""),IFERROR(VLOOKUP($G24,INDIRECT("VariableTypes!A2:A"),1,FALSE),TRUE)))</formula>
    </cfRule>
  </conditionalFormatting>
  <conditionalFormatting sqref="D33:G33">
    <cfRule type="expression" dxfId="2645" priority="150" stopIfTrue="1">
      <formula>AND(NE(#REF!,"#"),NE(D33,""),NE(COUNTA($A33:C33),0))</formula>
    </cfRule>
  </conditionalFormatting>
  <conditionalFormatting sqref="G33">
    <cfRule type="expression" dxfId="2644" priority="151" stopIfTrue="1">
      <formula>AND(NE(#REF!,"#"),COUNTBLANK($C33:$F33)&lt;5,ISBLANK($A33))</formula>
    </cfRule>
  </conditionalFormatting>
  <conditionalFormatting sqref="G33">
    <cfRule type="expression" dxfId="2643" priority="152" stopIfTrue="1">
      <formula>AND(NE(#REF!,"#"),NE($G33,""),OR(COUNTBLANK($C33:$F33)=5,NE($A33,""),IFERROR(VLOOKUP($G33,INDIRECT("VariableTypes!A2:A"),1,FALSE),TRUE)))</formula>
    </cfRule>
  </conditionalFormatting>
  <conditionalFormatting sqref="D36:G36">
    <cfRule type="expression" dxfId="2642" priority="141" stopIfTrue="1">
      <formula>AND(NE(#REF!,"#"),NE(D36,""),NE(COUNTA($A36:C36),0))</formula>
    </cfRule>
  </conditionalFormatting>
  <conditionalFormatting sqref="G36">
    <cfRule type="expression" dxfId="2641" priority="142" stopIfTrue="1">
      <formula>AND(NE(#REF!,"#"),COUNTBLANK($C36:$F36)&lt;5,ISBLANK($A36))</formula>
    </cfRule>
  </conditionalFormatting>
  <conditionalFormatting sqref="G36">
    <cfRule type="expression" dxfId="2640" priority="143" stopIfTrue="1">
      <formula>AND(NE(#REF!,"#"),NE($G36,""),OR(COUNTBLANK($C36:$F36)=5,NE($A36,""),IFERROR(VLOOKUP($G36,INDIRECT("VariableTypes!A2:A"),1,FALSE),TRUE)))</formula>
    </cfRule>
  </conditionalFormatting>
  <conditionalFormatting sqref="D42:G42">
    <cfRule type="expression" dxfId="2639" priority="132" stopIfTrue="1">
      <formula>AND(NE(#REF!,"#"),NE(D42,""),NE(COUNTA($A42:C42),0))</formula>
    </cfRule>
  </conditionalFormatting>
  <conditionalFormatting sqref="G42">
    <cfRule type="expression" dxfId="2638" priority="133" stopIfTrue="1">
      <formula>AND(NE(#REF!,"#"),COUNTBLANK($C42:$F42)&lt;5,ISBLANK($A42))</formula>
    </cfRule>
  </conditionalFormatting>
  <conditionalFormatting sqref="G42">
    <cfRule type="expression" dxfId="2637" priority="134" stopIfTrue="1">
      <formula>AND(NE(#REF!,"#"),NE($G42,""),OR(COUNTBLANK($C42:$F42)=5,NE($A42,""),IFERROR(VLOOKUP($G42,INDIRECT("VariableTypes!A2:A"),1,FALSE),TRUE)))</formula>
    </cfRule>
  </conditionalFormatting>
  <conditionalFormatting sqref="D50:G50">
    <cfRule type="expression" dxfId="2636" priority="123" stopIfTrue="1">
      <formula>AND(NE(#REF!,"#"),NE(D50,""),NE(COUNTA($A50:C50),0))</formula>
    </cfRule>
  </conditionalFormatting>
  <conditionalFormatting sqref="G50">
    <cfRule type="expression" dxfId="2635" priority="124" stopIfTrue="1">
      <formula>AND(NE(#REF!,"#"),COUNTBLANK($C50:$F50)&lt;5,ISBLANK($A50))</formula>
    </cfRule>
  </conditionalFormatting>
  <conditionalFormatting sqref="G50">
    <cfRule type="expression" dxfId="2634" priority="125" stopIfTrue="1">
      <formula>AND(NE(#REF!,"#"),NE($G50,""),OR(COUNTBLANK($C50:$F50)=5,NE($A50,""),IFERROR(VLOOKUP($G50,INDIRECT("VariableTypes!A2:A"),1,FALSE),TRUE)))</formula>
    </cfRule>
  </conditionalFormatting>
  <conditionalFormatting sqref="D117:G117">
    <cfRule type="expression" dxfId="2633" priority="114" stopIfTrue="1">
      <formula>AND(NE(#REF!,"#"),NE(D117,""),NE(COUNTA($A117:C117),0))</formula>
    </cfRule>
  </conditionalFormatting>
  <conditionalFormatting sqref="G117">
    <cfRule type="expression" dxfId="2632" priority="115" stopIfTrue="1">
      <formula>AND(NE(#REF!,"#"),COUNTBLANK($C117:$F117)&lt;5,ISBLANK($A117))</formula>
    </cfRule>
  </conditionalFormatting>
  <conditionalFormatting sqref="G117">
    <cfRule type="expression" dxfId="2631" priority="116" stopIfTrue="1">
      <formula>AND(NE(#REF!,"#"),NE($G117,""),OR(COUNTBLANK($C117:$F117)=5,NE($A117,""),IFERROR(VLOOKUP($G117,INDIRECT("VariableTypes!A2:A"),1,FALSE),TRUE)))</formula>
    </cfRule>
  </conditionalFormatting>
  <conditionalFormatting sqref="D134:G134">
    <cfRule type="expression" dxfId="2630" priority="105" stopIfTrue="1">
      <formula>AND(NE(#REF!,"#"),NE(D134,""),NE(COUNTA($A134:C134),0))</formula>
    </cfRule>
  </conditionalFormatting>
  <conditionalFormatting sqref="G134">
    <cfRule type="expression" dxfId="2629" priority="106" stopIfTrue="1">
      <formula>AND(NE(#REF!,"#"),COUNTBLANK($C134:$F134)&lt;5,ISBLANK($A134))</formula>
    </cfRule>
  </conditionalFormatting>
  <conditionalFormatting sqref="G134">
    <cfRule type="expression" dxfId="2628" priority="107" stopIfTrue="1">
      <formula>AND(NE(#REF!,"#"),NE($G134,""),OR(COUNTBLANK($C134:$F134)=5,NE($A134,""),IFERROR(VLOOKUP($G134,INDIRECT("VariableTypes!A2:A"),1,FALSE),TRUE)))</formula>
    </cfRule>
  </conditionalFormatting>
  <conditionalFormatting sqref="D149:G149">
    <cfRule type="expression" dxfId="2627" priority="96" stopIfTrue="1">
      <formula>AND(NE(#REF!,"#"),NE(D149,""),NE(COUNTA($A149:C149),0))</formula>
    </cfRule>
  </conditionalFormatting>
  <conditionalFormatting sqref="G149">
    <cfRule type="expression" dxfId="2626" priority="97" stopIfTrue="1">
      <formula>AND(NE(#REF!,"#"),COUNTBLANK($C149:$F149)&lt;5,ISBLANK($A149))</formula>
    </cfRule>
  </conditionalFormatting>
  <conditionalFormatting sqref="G149">
    <cfRule type="expression" dxfId="2625" priority="98" stopIfTrue="1">
      <formula>AND(NE(#REF!,"#"),NE($G149,""),OR(COUNTBLANK($C149:$F149)=5,NE($A149,""),IFERROR(VLOOKUP($G149,INDIRECT("VariableTypes!A2:A"),1,FALSE),TRUE)))</formula>
    </cfRule>
  </conditionalFormatting>
  <conditionalFormatting sqref="G12 G14:G17 G119:G120 E206 E202 E151:E198 E210:E223 G122:G125">
    <cfRule type="expression" dxfId="2624" priority="8900" stopIfTrue="1">
      <formula>AND(NE(#REF!,"#"),NE(#REF!,""),NE(COUNTA($C12:E12),0))</formula>
    </cfRule>
  </conditionalFormatting>
  <conditionalFormatting sqref="F12 F14:F17 E119:F120 E140:F140 E142:F142 F151:F223 E122:F125 F25:G25">
    <cfRule type="expression" dxfId="2623" priority="8905" stopIfTrue="1">
      <formula>AND(NE(#REF!,"#"),NE(F12,""),NE(COUNTA($C12:E12),0))</formula>
    </cfRule>
  </conditionalFormatting>
  <conditionalFormatting sqref="I194:L197 I140:L142 I151:L153 I167:L169 I160:L162 I155:L158 I207:L209 I203:L205 I199:L201 I189:L192 I185:L187 I181:L183 I177:L179 I171:L175 I211:L223 I12:L12 I123:L126 I14:L18 I119:L121">
    <cfRule type="expression" dxfId="2622" priority="8911" stopIfTrue="1">
      <formula>AND(NE(#REF!,"#"),COUNTBLANK($D12:$G12)&lt;5,ISBLANK($C12))</formula>
    </cfRule>
  </conditionalFormatting>
  <conditionalFormatting sqref="G140 G151:G153 G167:G169 G164:G165 G155:G158 G160:G162 G207:G209 G203:G205 G194:G197 G199:G201 G185:G187 G181:G183 G171:G175 G177:G179 G211:G223">
    <cfRule type="expression" dxfId="2621" priority="8914" stopIfTrue="1">
      <formula>AND(NE(#REF!,"#"),NE(H139,""),NE(COUNTA($C140:G140),0))</formula>
    </cfRule>
  </conditionalFormatting>
  <conditionalFormatting sqref="H188:H191 H193:H196 H118:H120 H150:H152 H166:H168 H159:H161 H154:H157 H206:H208 H202:H204 H198:H200 H184:H186 H180:H182 H176:H178 H170:H174 H210:H222 H14:H17 H122:H125 H11">
    <cfRule type="expression" dxfId="2620" priority="8919" stopIfTrue="1">
      <formula>AND(NE(#REF!,"#"),COUNTBLANK($D12:$G12)&lt;5,ISBLANK($C12))</formula>
    </cfRule>
  </conditionalFormatting>
  <conditionalFormatting sqref="I194:L197 I151:L153 I167:L169 I160:L162 I155:L158 I207:L209 I203:L205 I199:L201 I185:L187 I181:L183 I177:L179 I171:L175 I211:L223 I12:L12 I15:L18 I123:L126 I119:L121">
    <cfRule type="expression" dxfId="2619" priority="8925" stopIfTrue="1">
      <formula>AND(NE(#REF!,"#"),NE($H11,""),OR(COUNTBLANK($D12:$G12)=5,NE($C12,""),IFERROR(VLOOKUP($H11,INDIRECT("VariableTypes!A2:A"),1,FALSE),TRUE)))</formula>
    </cfRule>
  </conditionalFormatting>
  <conditionalFormatting sqref="H188:H191 H193:H196 H118:H120 H150:H152 H166:H168 H159:H161 H154:H157 H206:H208 H202:H204 H198:H200 H184:H186 H180:H182 H176:H178 H170:H174 H210:H222 H14:H17 H122:H125 H11">
    <cfRule type="expression" dxfId="2618" priority="8930" stopIfTrue="1">
      <formula>AND(NE(#REF!,"#"),NE($H11,""),OR(COUNTBLANK($D12:$G12)=5,NE($C12,""),IFERROR(VLOOKUP($H11,INDIRECT("VariableTypes!A2:A"),1,FALSE),TRUE)))</formula>
    </cfRule>
  </conditionalFormatting>
  <conditionalFormatting sqref="H165">
    <cfRule type="expression" dxfId="2617" priority="8936" stopIfTrue="1">
      <formula>AND(NE(#REF!,"#"),NE($H165,""),OR(COUNTBLANK($D167:$G167)=5,NE($C167,""),IFERROR(VLOOKUP($H165,INDIRECT("VariableTypes!A2:A"),1,FALSE),TRUE)))</formula>
    </cfRule>
  </conditionalFormatting>
  <conditionalFormatting sqref="I189:L192">
    <cfRule type="expression" dxfId="2616" priority="8947" stopIfTrue="1">
      <formula>AND(NE(#REF!,"#"),NE($H188,""),OR(COUNTBLANK($D189:$G189)=5,NE($C189,""),IFERROR(VLOOKUP($H188,INDIRECT("VariableTypes!A2:A"),1,FALSE),TRUE)))</formula>
    </cfRule>
  </conditionalFormatting>
  <conditionalFormatting sqref="I154:L154 I159:L159 I163:L166 I170:L170 I176:L176 I180:L180 I184:L184 I188:L188 I193:L193 I202:L202 I206:L206 I210:L210 I122:L122">
    <cfRule type="expression" dxfId="2615" priority="8956" stopIfTrue="1">
      <formula>AND(NE(#REF!,"#"),COUNTBLANK($C122:$G122)&lt;5,ISBLANK(#REF!))</formula>
    </cfRule>
  </conditionalFormatting>
  <conditionalFormatting sqref="I164:L165">
    <cfRule type="expression" dxfId="2614" priority="8963" stopIfTrue="1">
      <formula>AND(NE(#REF!,"#"),NE($H163,""),OR(COUNTBLANK($C164:$G164)=5,NE(#REF!,""),IFERROR(VLOOKUP($H163,INDIRECT("VariableTypes!A2:A"),1,FALSE),TRUE)))</formula>
    </cfRule>
  </conditionalFormatting>
  <conditionalFormatting sqref="H165">
    <cfRule type="expression" dxfId="2613" priority="8969" stopIfTrue="1">
      <formula>AND(NE(#REF!,"#"),COUNTBLANK($D167:$G167)&lt;5,ISBLANK($C167))</formula>
    </cfRule>
  </conditionalFormatting>
  <conditionalFormatting sqref="I166:L166">
    <cfRule type="expression" dxfId="2612" priority="8984" stopIfTrue="1">
      <formula>AND(NE(#REF!,"#"),NE(#REF!,""),OR(COUNTBLANK($C166:$G166)=5,NE(#REF!,""),IFERROR(VLOOKUP(#REF!,INDIRECT("VariableTypes!A2:A"),1,FALSE),TRUE)))</formula>
    </cfRule>
  </conditionalFormatting>
  <conditionalFormatting sqref="H164">
    <cfRule type="expression" dxfId="2611" priority="8987" stopIfTrue="1">
      <formula>AND(NE(#REF!,"#"),COUNTBLANK($C166:$G166)&lt;5,ISBLANK(#REF!))</formula>
    </cfRule>
  </conditionalFormatting>
  <conditionalFormatting sqref="H192">
    <cfRule type="expression" dxfId="2610" priority="9023" stopIfTrue="1">
      <formula>AND(NE(#REF!,"#"),COUNTBLANK($C193:$G193)&lt;5,ISBLANK(#REF!))</formula>
    </cfRule>
  </conditionalFormatting>
  <conditionalFormatting sqref="I198:L198">
    <cfRule type="expression" dxfId="2609" priority="9029" stopIfTrue="1">
      <formula>AND(NE(#REF!,"#"),COUNTBLANK($D198:$G198)&lt;5,ISBLANK(#REF!))</formula>
    </cfRule>
  </conditionalFormatting>
  <conditionalFormatting sqref="H19">
    <cfRule type="expression" dxfId="2608" priority="9038" stopIfTrue="1">
      <formula>AND(NE(#REF!,"#"),COUNTBLANK($C21:$G21)&lt;5,ISBLANK($B21))</formula>
    </cfRule>
  </conditionalFormatting>
  <conditionalFormatting sqref="I7:L7">
    <cfRule type="expression" dxfId="2607" priority="9063" stopIfTrue="1">
      <formula>AND(NE(#REF!,"#"),NE($D7,""),OR(COUNTBLANK($C7:$G7)=5,NE($B7,""),IFERROR(VLOOKUP($D7,INDIRECT("VariableTypes!A2:A"),1,FALSE),TRUE)))</formula>
    </cfRule>
  </conditionalFormatting>
  <conditionalFormatting sqref="H26">
    <cfRule type="expression" dxfId="2606" priority="9100" stopIfTrue="1">
      <formula>AND(NE(#REF!,"#"),NE(I25,""),NE(COUNTA($D26:H26),0))</formula>
    </cfRule>
  </conditionalFormatting>
  <conditionalFormatting sqref="G26">
    <cfRule type="expression" dxfId="2605" priority="9102" stopIfTrue="1">
      <formula>AND(NE(#REF!,"#"),NE(G26,""),NE(COUNTA($D26:I26),0))</formula>
    </cfRule>
  </conditionalFormatting>
  <conditionalFormatting sqref="L25">
    <cfRule type="expression" dxfId="2604" priority="9172" stopIfTrue="1">
      <formula>AND(NE(#REF!,"#"),COUNTBLANK($D25:$H25)&lt;5,ISBLANK($C26))</formula>
    </cfRule>
  </conditionalFormatting>
  <conditionalFormatting sqref="D27">
    <cfRule type="expression" dxfId="2603" priority="9187" stopIfTrue="1">
      <formula>AND(NE(#REF!,"#"),NE(D27,""),NE(COUNTA(A26:$D26),0))</formula>
    </cfRule>
  </conditionalFormatting>
  <conditionalFormatting sqref="F34">
    <cfRule type="expression" dxfId="2602" priority="9296" stopIfTrue="1">
      <formula>AND(NE(#REF!,"#"),NE(F34,""),NE(COUNTA($C34:D34),0))</formula>
    </cfRule>
  </conditionalFormatting>
  <conditionalFormatting sqref="C37">
    <cfRule type="expression" dxfId="2601" priority="9302" stopIfTrue="1">
      <formula>AND(NE(#REF!,"#"),NE(C37,""),NE(COUNTA(#REF!),0))</formula>
    </cfRule>
  </conditionalFormatting>
  <conditionalFormatting sqref="F37">
    <cfRule type="expression" dxfId="2600" priority="9304" stopIfTrue="1">
      <formula>AND(NE(#REF!,"#"),NE(#REF!,""),NE(COUNTA(#REF!),0))</formula>
    </cfRule>
  </conditionalFormatting>
  <conditionalFormatting sqref="C37">
    <cfRule type="expression" dxfId="2599" priority="9307" stopIfTrue="1">
      <formula>AND(NE(#REF!,"#"),COUNTBLANK(#REF!)&lt;5,ISBLANK(#REF!))</formula>
    </cfRule>
  </conditionalFormatting>
  <conditionalFormatting sqref="C37">
    <cfRule type="expression" dxfId="2598" priority="9310" stopIfTrue="1">
      <formula>AND(NE(#REF!,"#"),NE(#REF!,""),OR(COUNTBLANK(#REF!)=5,NE(#REF!,""),IFERROR(VLOOKUP(#REF!,INDIRECT("VariableTypes!A2:A"),1,FALSE),TRUE)))</formula>
    </cfRule>
  </conditionalFormatting>
  <conditionalFormatting sqref="G142">
    <cfRule type="expression" dxfId="2597" priority="9336" stopIfTrue="1">
      <formula>AND(NE(#REF!,"#"),NE(G141,""),NE(COUNTA($C142:G142),0))</formula>
    </cfRule>
  </conditionalFormatting>
  <conditionalFormatting sqref="I140:L142">
    <cfRule type="expression" dxfId="2596" priority="9337" stopIfTrue="1">
      <formula>AND(NE(#REF!,"#"),NE($G139,""),OR(COUNTBLANK($D140:$G140)=5,NE($C140,""),IFERROR(VLOOKUP($G139,INDIRECT("VariableTypes!A2:A"),1,FALSE),TRUE)))</formula>
    </cfRule>
  </conditionalFormatting>
  <conditionalFormatting sqref="D146">
    <cfRule type="expression" dxfId="2595" priority="84" stopIfTrue="1">
      <formula>AND(NE(#REF!,"#"),NE(E146,""),NE(COUNTA($B146:D146),0))</formula>
    </cfRule>
  </conditionalFormatting>
  <conditionalFormatting sqref="H147">
    <cfRule type="expression" dxfId="2594" priority="85" stopIfTrue="1">
      <formula>AND(NE(#REF!,"#"),COUNTBLANK($C148:$G148)&lt;5,ISBLANK($B148))</formula>
    </cfRule>
  </conditionalFormatting>
  <conditionalFormatting sqref="H147">
    <cfRule type="expression" dxfId="2593" priority="86" stopIfTrue="1">
      <formula>AND(NE(#REF!,"#"),NE($H147,""),OR(COUNTBLANK($C148:$G148)=5,NE($B148,""),IFERROR(VLOOKUP($H147,INDIRECT("VariableTypes!A2:A"),1,FALSE),TRUE)))</formula>
    </cfRule>
  </conditionalFormatting>
  <conditionalFormatting sqref="E146">
    <cfRule type="expression" dxfId="2592" priority="87" stopIfTrue="1">
      <formula>AND(NE(#REF!,"#"),NE(#REF!,""),NE(COUNTA($B146:E146),0))</formula>
    </cfRule>
  </conditionalFormatting>
  <conditionalFormatting sqref="H145">
    <cfRule type="expression" dxfId="2591" priority="88" stopIfTrue="1">
      <formula>AND(NE(#REF!,"#"),COUNTBLANK($C146:$F146)&lt;5,ISBLANK($B146))</formula>
    </cfRule>
  </conditionalFormatting>
  <conditionalFormatting sqref="H145">
    <cfRule type="expression" dxfId="2590" priority="89" stopIfTrue="1">
      <formula>AND(NE(#REF!,"#"),NE($H145,""),OR(COUNTBLANK($C146:$F146)=5,NE($B146,""),IFERROR(VLOOKUP($H145,INDIRECT("VariableTypes!A2:A"),1,FALSE),TRUE)))</formula>
    </cfRule>
  </conditionalFormatting>
  <conditionalFormatting sqref="E145:F145 E147:F147">
    <cfRule type="expression" dxfId="2589" priority="90" stopIfTrue="1">
      <formula>AND(NE(#REF!,"#"),NE(F145,""),NE(COUNTA($C145:E145),0))</formula>
    </cfRule>
  </conditionalFormatting>
  <conditionalFormatting sqref="G145">
    <cfRule type="expression" dxfId="2588" priority="91" stopIfTrue="1">
      <formula>AND(NE(#REF!,"#"),NE(H144,""),NE(COUNTA($C145:G145),0))</formula>
    </cfRule>
  </conditionalFormatting>
  <conditionalFormatting sqref="G147">
    <cfRule type="expression" dxfId="2587" priority="92" stopIfTrue="1">
      <formula>AND(NE(#REF!,"#"),NE(G146,""),NE(COUNTA($C147:G147),0))</formula>
    </cfRule>
  </conditionalFormatting>
  <conditionalFormatting sqref="H128 H142 H18">
    <cfRule type="expression" dxfId="2586" priority="9344" stopIfTrue="1">
      <formula>AND(NE(#REF!,"#"),COUNTBLANK(#REF!)&lt;5,ISBLANK(#REF!))</formula>
    </cfRule>
  </conditionalFormatting>
  <conditionalFormatting sqref="H128 H142 H18">
    <cfRule type="expression" dxfId="2585" priority="9347" stopIfTrue="1">
      <formula>AND(NE(#REF!,"#"),NE($H18,""),OR(COUNTBLANK(#REF!)=5,NE(#REF!,""),IFERROR(VLOOKUP($H18,INDIRECT("VariableTypes!A2:A"),1,FALSE),TRUE)))</formula>
    </cfRule>
  </conditionalFormatting>
  <conditionalFormatting sqref="G129">
    <cfRule type="expression" dxfId="2584" priority="9348" stopIfTrue="1">
      <formula>AND(NE(#REF!,"#"),NE(#REF!,""),NE(COUNTA($C129:G129),0))</formula>
    </cfRule>
  </conditionalFormatting>
  <conditionalFormatting sqref="I129:L129">
    <cfRule type="expression" dxfId="2583" priority="9349" stopIfTrue="1">
      <formula>AND(NE(#REF!,"#"),NE(#REF!,""),OR(COUNTBLANK($C129:$G129)=5,NE($C129,""),IFERROR(VLOOKUP(#REF!,INDIRECT("VariableTypes!A2:A"),1,FALSE),TRUE)))</formula>
    </cfRule>
  </conditionalFormatting>
  <conditionalFormatting sqref="G52 G150 G224 G133 G127 G116 G84 G19">
    <cfRule type="expression" dxfId="2582" priority="9509" stopIfTrue="1">
      <formula>AND(NE(#REF!,"#"),NE(#REF!,""),NE(COUNTA($B19:G19),0))</formula>
    </cfRule>
  </conditionalFormatting>
  <conditionalFormatting sqref="I52:L52 I150:L150 I224:L224 I133:L133 H131:K131 I127:L127 I116:L116 I84:L84 I19:L19">
    <cfRule type="expression" dxfId="2581" priority="9513" stopIfTrue="1">
      <formula>AND(NE(#REF!,"#"),NE(#REF!,""),OR(COUNTBLANK($C19:$G19)=5,NE($B19,""),IFERROR(VLOOKUP(#REF!,INDIRECT("VariableTypes!A2:A"),1,FALSE),TRUE)))</formula>
    </cfRule>
  </conditionalFormatting>
  <conditionalFormatting sqref="H51">
    <cfRule type="expression" dxfId="2580" priority="9516" stopIfTrue="1">
      <formula>AND(NE(#REF!,"#"),NE($H51,""),OR(COUNTBLANK(#REF!)=5,NE(#REF!,""),IFERROR(VLOOKUP($H51,INDIRECT("VariableTypes!A2:A"),1,FALSE),TRUE)))</formula>
    </cfRule>
  </conditionalFormatting>
  <conditionalFormatting sqref="H51 H131">
    <cfRule type="expression" dxfId="2579" priority="9517" stopIfTrue="1">
      <formula>AND(NE(#REF!,"#"),COUNTBLANK(#REF!)&lt;5,ISBLANK(#REF!))</formula>
    </cfRule>
  </conditionalFormatting>
  <conditionalFormatting sqref="G154 G170 G163 G159 G210 G206 G202 G198 G184 G180 G176 H25">
    <cfRule type="expression" dxfId="2578" priority="9535" stopIfTrue="1">
      <formula>AND(NE(#REF!,"#"),NE(#REF!,""),NE(COUNTA($C25:G25),0))</formula>
    </cfRule>
  </conditionalFormatting>
  <conditionalFormatting sqref="H153 H169 H162 H158 H209 H205 H201 H197 H187 H183 H179 H175 H223">
    <cfRule type="expression" dxfId="2577" priority="9538" stopIfTrue="1">
      <formula>AND(NE(#REF!,"#"),COUNTBLANK(#REF!)&lt;5,ISBLANK(#REF!))</formula>
    </cfRule>
  </conditionalFormatting>
  <conditionalFormatting sqref="H153 H169 H162 H158 H209 H205 H201 H197 H187 H183 H179 H175 H223">
    <cfRule type="expression" dxfId="2576" priority="9541" stopIfTrue="1">
      <formula>AND(NE(#REF!,"#"),NE($H153,""),OR(COUNTBLANK(#REF!)=5,NE(#REF!,""),IFERROR(VLOOKUP($H153,INDIRECT("VariableTypes!A2:A"),1,FALSE),TRUE)))</formula>
    </cfRule>
  </conditionalFormatting>
  <conditionalFormatting sqref="I154:L154 I170:L170 I163:L163 I159:L159 I210:L210 I206:L206 I202:L202 I184:L184 I180:L180 I176:L176 I122:L122">
    <cfRule type="expression" dxfId="2575" priority="9542" stopIfTrue="1">
      <formula>AND(NE(#REF!,"#"),NE(#REF!,""),OR(COUNTBLANK($C122:$G122)=5,NE(#REF!,""),IFERROR(VLOOKUP(#REF!,INDIRECT("VariableTypes!A2:A"),1,FALSE),TRUE)))</formula>
    </cfRule>
  </conditionalFormatting>
  <conditionalFormatting sqref="H163">
    <cfRule type="expression" dxfId="2574" priority="9549" stopIfTrue="1">
      <formula>AND(NE(#REF!,"#"),COUNTBLANK(#REF!)&lt;5,ISBLANK(#REF!))</formula>
    </cfRule>
  </conditionalFormatting>
  <conditionalFormatting sqref="H163">
    <cfRule type="expression" dxfId="2573" priority="9550" stopIfTrue="1">
      <formula>AND(NE(#REF!,"#"),NE($H163,""),OR(COUNTBLANK(#REF!)=5,NE(#REF!,""),IFERROR(VLOOKUP($H163,INDIRECT("VariableTypes!A2:A"),1,FALSE),TRUE)))</formula>
    </cfRule>
  </conditionalFormatting>
  <conditionalFormatting sqref="H164">
    <cfRule type="expression" dxfId="2572" priority="9552" stopIfTrue="1">
      <formula>AND(NE(#REF!,"#"),NE($H164,""),OR(COUNTBLANK($C166:$G166)=5,NE(#REF!,""),IFERROR(VLOOKUP($H164,INDIRECT("VariableTypes!A2:A"),1,FALSE),TRUE)))</formula>
    </cfRule>
  </conditionalFormatting>
  <conditionalFormatting sqref="I198:L198">
    <cfRule type="expression" dxfId="2571" priority="9564" stopIfTrue="1">
      <formula>AND(NE(#REF!,"#"),NE(#REF!,""),OR(COUNTBLANK($D198:$G198)=5,NE(#REF!,""),IFERROR(VLOOKUP(#REF!,INDIRECT("VariableTypes!A2:A"),1,FALSE),TRUE)))</formula>
    </cfRule>
  </conditionalFormatting>
  <conditionalFormatting sqref="H192">
    <cfRule type="expression" dxfId="2570" priority="9573" stopIfTrue="1">
      <formula>AND(NE(#REF!,"#"),NE($H192,""),OR(COUNTBLANK($C193:$G193)=5,NE(#REF!,""),IFERROR(VLOOKUP($H192,INDIRECT("VariableTypes!A2:A"),1,FALSE),TRUE)))</formula>
    </cfRule>
  </conditionalFormatting>
  <conditionalFormatting sqref="G193">
    <cfRule type="expression" dxfId="2569" priority="9589" stopIfTrue="1">
      <formula>AND(NE(#REF!,"#"),NE(#REF!,""),NE(COUNTA($C193:G193),0))</formula>
    </cfRule>
  </conditionalFormatting>
  <conditionalFormatting sqref="I193:L193">
    <cfRule type="expression" dxfId="2568" priority="9590" stopIfTrue="1">
      <formula>AND(NE(#REF!,"#"),NE(#REF!,""),OR(COUNTBLANK($C193:$G193)=5,NE(#REF!,""),IFERROR(VLOOKUP(#REF!,INDIRECT("VariableTypes!A2:A"),1,FALSE),TRUE)))</formula>
    </cfRule>
  </conditionalFormatting>
  <conditionalFormatting sqref="G188">
    <cfRule type="expression" dxfId="2567" priority="9607" stopIfTrue="1">
      <formula>AND(NE(#REF!,"#"),NE(#REF!,""),NE(COUNTA($C188:G188),0))</formula>
    </cfRule>
  </conditionalFormatting>
  <conditionalFormatting sqref="I188:L188">
    <cfRule type="expression" dxfId="2566" priority="9608" stopIfTrue="1">
      <formula>AND(NE(#REF!,"#"),NE(#REF!,""),OR(COUNTBLANK($C188:$G188)=5,NE(#REF!,""),IFERROR(VLOOKUP(#REF!,INDIRECT("VariableTypes!A2:A"),1,FALSE),TRUE)))</formula>
    </cfRule>
  </conditionalFormatting>
  <conditionalFormatting sqref="G126:H126">
    <cfRule type="expression" dxfId="2565" priority="9619" stopIfTrue="1">
      <formula>AND(NE(#REF!,"#"),NE($H126,""),OR(COUNTBLANK(#REF!)=5,NE(#REF!,""),IFERROR(VLOOKUP($H126,INDIRECT("VariableTypes!A2:A"),1,FALSE),TRUE)))</formula>
    </cfRule>
  </conditionalFormatting>
  <conditionalFormatting sqref="G126:H126">
    <cfRule type="expression" dxfId="2564" priority="9622" stopIfTrue="1">
      <formula>AND(NE(#REF!,"#"),COUNTBLANK(#REF!)&lt;5,ISBLANK(#REF!))</formula>
    </cfRule>
  </conditionalFormatting>
  <conditionalFormatting sqref="G121:H121">
    <cfRule type="expression" dxfId="2563" priority="9629" stopIfTrue="1">
      <formula>AND(NE(#REF!,"#"),NE($H121,""),OR(COUNTBLANK(#REF!)=5,NE(#REF!,""),IFERROR(VLOOKUP($H121,INDIRECT("VariableTypes!A2:A"),1,FALSE),TRUE)))</formula>
    </cfRule>
  </conditionalFormatting>
  <conditionalFormatting sqref="G121:H121">
    <cfRule type="expression" dxfId="2562" priority="9633" stopIfTrue="1">
      <formula>AND(NE(#REF!,"#"),COUNTBLANK(#REF!)&lt;5,ISBLANK(#REF!))</formula>
    </cfRule>
  </conditionalFormatting>
  <conditionalFormatting sqref="G118 H132:J132">
    <cfRule type="expression" dxfId="2561" priority="9635" stopIfTrue="1">
      <formula>AND(NE(#REF!,"#"),NE(H117,""),NE(COUNTA($B118:G118),0))</formula>
    </cfRule>
  </conditionalFormatting>
  <conditionalFormatting sqref="E25">
    <cfRule type="expression" dxfId="2560" priority="9636" stopIfTrue="1">
      <formula>AND(NE(#REF!,"#"),NE(#REF!,""),NE(COUNTA($C25:E25),0))</formula>
    </cfRule>
  </conditionalFormatting>
  <conditionalFormatting sqref="L25">
    <cfRule type="expression" dxfId="2559" priority="9641" stopIfTrue="1">
      <formula>AND(NE(#REF!,"#"),NE(#REF!,""),OR(COUNTBLANK($D25:$H25)=5,NE($C26,""),IFERROR(VLOOKUP(#REF!,INDIRECT("VariableTypes!A2:A"),1,FALSE),TRUE)))</formula>
    </cfRule>
  </conditionalFormatting>
  <conditionalFormatting sqref="I14:L14">
    <cfRule type="expression" dxfId="2558" priority="9647" stopIfTrue="1">
      <formula>AND(NE(#REF!,"#"),NE(#REF!,""),OR(COUNTBLANK($D14:$G14)=5,NE($C14,""),IFERROR(VLOOKUP(#REF!,INDIRECT("VariableTypes!A2:A"),1,FALSE),TRUE)))</formula>
    </cfRule>
  </conditionalFormatting>
  <conditionalFormatting sqref="H28:H29">
    <cfRule type="expression" dxfId="2557" priority="9688" stopIfTrue="1">
      <formula>AND(NE(#REF!,"#"),COUNTBLANK(#REF!)&lt;5,ISBLANK(#REF!))</formula>
    </cfRule>
  </conditionalFormatting>
  <conditionalFormatting sqref="H28:H29">
    <cfRule type="expression" dxfId="2556" priority="9689" stopIfTrue="1">
      <formula>AND(NE(#REF!,"#"),NE($H28,""),OR(COUNTBLANK(#REF!)=5,NE(#REF!,""),IFERROR(VLOOKUP($H28,INDIRECT("VariableTypes!A2:A"),1,FALSE),TRUE)))</formula>
    </cfRule>
  </conditionalFormatting>
  <conditionalFormatting sqref="I22">
    <cfRule type="expression" dxfId="2555" priority="9745" stopIfTrue="1">
      <formula>AND(NE(#REF!,"#"),NE(L21,""),NE(COUNTA($B22:I22),0))</formula>
    </cfRule>
  </conditionalFormatting>
  <conditionalFormatting sqref="K22">
    <cfRule type="expression" dxfId="2554" priority="9746" stopIfTrue="1">
      <formula>AND(NE(#REF!,"#"),NE(#REF!,""),NE(COUNTA($B22:K22),0))</formula>
    </cfRule>
  </conditionalFormatting>
  <conditionalFormatting sqref="J22">
    <cfRule type="expression" dxfId="2553" priority="9748" stopIfTrue="1">
      <formula>AND(NE(#REF!,"#"),NE(#REF!,""),NE(COUNTA($B22:J22),0))</formula>
    </cfRule>
  </conditionalFormatting>
  <conditionalFormatting sqref="H10">
    <cfRule type="expression" dxfId="2552" priority="80" stopIfTrue="1">
      <formula>AND(NE(#REF!,"#"),COUNTBLANK($C10:$G10)&lt;5,ISBLANK($B10))</formula>
    </cfRule>
  </conditionalFormatting>
  <conditionalFormatting sqref="H10">
    <cfRule type="expression" dxfId="2551" priority="77" stopIfTrue="1">
      <formula>AND(NE(#REF!,"#"),NE($H10,""),OR(COUNTBLANK($C10:$G10)=5,NE($B10,""),IFERROR(VLOOKUP($H10,INDIRECT("VariableTypes!A2:A"),1,FALSE),TRUE)))</formula>
    </cfRule>
  </conditionalFormatting>
  <conditionalFormatting sqref="I10:L10">
    <cfRule type="expression" dxfId="2550" priority="78" stopIfTrue="1">
      <formula>AND(NE(#REF!,"#"),NE($I10,""),NOT(IFERROR(VLOOKUP($H10,INDIRECT("VariableTypes!$A$2:$D"),4,FALSE),FALSE)))</formula>
    </cfRule>
  </conditionalFormatting>
  <conditionalFormatting sqref="I10:L10">
    <cfRule type="expression" dxfId="2549" priority="79" stopIfTrue="1">
      <formula>AND(NE(#REF!,"#"),IFERROR(VLOOKUP($H10,INDIRECT("VariableTypes!$A$2:$D"),4,FALSE),FALSE))</formula>
    </cfRule>
  </conditionalFormatting>
  <conditionalFormatting sqref="H20">
    <cfRule type="expression" dxfId="2548" priority="76" stopIfTrue="1">
      <formula>AND(NE(#REF!,"#"),COUNTBLANK($C20:$G20)&lt;5,ISBLANK($B20))</formula>
    </cfRule>
  </conditionalFormatting>
  <conditionalFormatting sqref="H20">
    <cfRule type="expression" dxfId="2547" priority="73" stopIfTrue="1">
      <formula>AND(NE(#REF!,"#"),NE($H20,""),OR(COUNTBLANK($C20:$G20)=5,NE($B20,""),IFERROR(VLOOKUP($H20,INDIRECT("VariableTypes!A2:A"),1,FALSE),TRUE)))</formula>
    </cfRule>
  </conditionalFormatting>
  <conditionalFormatting sqref="I20:L20">
    <cfRule type="expression" dxfId="2546" priority="74" stopIfTrue="1">
      <formula>AND(NE(#REF!,"#"),NE($I20,""),NOT(IFERROR(VLOOKUP($H20,INDIRECT("VariableTypes!$A$2:$D"),4,FALSE),FALSE)))</formula>
    </cfRule>
  </conditionalFormatting>
  <conditionalFormatting sqref="I20:L20">
    <cfRule type="expression" dxfId="2545" priority="75" stopIfTrue="1">
      <formula>AND(NE(#REF!,"#"),IFERROR(VLOOKUP($H20,INDIRECT("VariableTypes!$A$2:$D"),4,FALSE),FALSE))</formula>
    </cfRule>
  </conditionalFormatting>
  <conditionalFormatting sqref="H24">
    <cfRule type="expression" dxfId="2544" priority="72" stopIfTrue="1">
      <formula>AND(NE(#REF!,"#"),COUNTBLANK($C24:$G24)&lt;5,ISBLANK($B24))</formula>
    </cfRule>
  </conditionalFormatting>
  <conditionalFormatting sqref="H24">
    <cfRule type="expression" dxfId="2543" priority="69" stopIfTrue="1">
      <formula>AND(NE(#REF!,"#"),NE($H24,""),OR(COUNTBLANK($C24:$G24)=5,NE($B24,""),IFERROR(VLOOKUP($H24,INDIRECT("VariableTypes!A2:A"),1,FALSE),TRUE)))</formula>
    </cfRule>
  </conditionalFormatting>
  <conditionalFormatting sqref="I24:L24">
    <cfRule type="expression" dxfId="2542" priority="70" stopIfTrue="1">
      <formula>AND(NE(#REF!,"#"),NE($I24,""),NOT(IFERROR(VLOOKUP($H24,INDIRECT("VariableTypes!$A$2:$D"),4,FALSE),FALSE)))</formula>
    </cfRule>
  </conditionalFormatting>
  <conditionalFormatting sqref="I24:L24">
    <cfRule type="expression" dxfId="2541" priority="71" stopIfTrue="1">
      <formula>AND(NE(#REF!,"#"),IFERROR(VLOOKUP($H24,INDIRECT("VariableTypes!$A$2:$D"),4,FALSE),FALSE))</formula>
    </cfRule>
  </conditionalFormatting>
  <conditionalFormatting sqref="H33">
    <cfRule type="expression" dxfId="2540" priority="68" stopIfTrue="1">
      <formula>AND(NE(#REF!,"#"),COUNTBLANK($C33:$G33)&lt;5,ISBLANK($B33))</formula>
    </cfRule>
  </conditionalFormatting>
  <conditionalFormatting sqref="H33">
    <cfRule type="expression" dxfId="2539" priority="65" stopIfTrue="1">
      <formula>AND(NE(#REF!,"#"),NE($H33,""),OR(COUNTBLANK($C33:$G33)=5,NE($B33,""),IFERROR(VLOOKUP($H33,INDIRECT("VariableTypes!A2:A"),1,FALSE),TRUE)))</formula>
    </cfRule>
  </conditionalFormatting>
  <conditionalFormatting sqref="I33:L33">
    <cfRule type="expression" dxfId="2538" priority="66" stopIfTrue="1">
      <formula>AND(NE(#REF!,"#"),NE($I33,""),NOT(IFERROR(VLOOKUP($H33,INDIRECT("VariableTypes!$A$2:$D"),4,FALSE),FALSE)))</formula>
    </cfRule>
  </conditionalFormatting>
  <conditionalFormatting sqref="I33:L33">
    <cfRule type="expression" dxfId="2537" priority="67" stopIfTrue="1">
      <formula>AND(NE(#REF!,"#"),IFERROR(VLOOKUP($H33,INDIRECT("VariableTypes!$A$2:$D"),4,FALSE),FALSE))</formula>
    </cfRule>
  </conditionalFormatting>
  <conditionalFormatting sqref="H36">
    <cfRule type="expression" dxfId="2536" priority="64" stopIfTrue="1">
      <formula>AND(NE(#REF!,"#"),COUNTBLANK($C36:$G36)&lt;5,ISBLANK($B36))</formula>
    </cfRule>
  </conditionalFormatting>
  <conditionalFormatting sqref="H36">
    <cfRule type="expression" dxfId="2535" priority="61" stopIfTrue="1">
      <formula>AND(NE(#REF!,"#"),NE($H36,""),OR(COUNTBLANK($C36:$G36)=5,NE($B36,""),IFERROR(VLOOKUP($H36,INDIRECT("VariableTypes!A2:A"),1,FALSE),TRUE)))</formula>
    </cfRule>
  </conditionalFormatting>
  <conditionalFormatting sqref="I36:L36">
    <cfRule type="expression" dxfId="2534" priority="62" stopIfTrue="1">
      <formula>AND(NE(#REF!,"#"),NE($I36,""),NOT(IFERROR(VLOOKUP($H36,INDIRECT("VariableTypes!$A$2:$D"),4,FALSE),FALSE)))</formula>
    </cfRule>
  </conditionalFormatting>
  <conditionalFormatting sqref="I36:L36">
    <cfRule type="expression" dxfId="2533" priority="63" stopIfTrue="1">
      <formula>AND(NE(#REF!,"#"),IFERROR(VLOOKUP($H36,INDIRECT("VariableTypes!$A$2:$D"),4,FALSE),FALSE))</formula>
    </cfRule>
  </conditionalFormatting>
  <conditionalFormatting sqref="H42">
    <cfRule type="expression" dxfId="2532" priority="60" stopIfTrue="1">
      <formula>AND(NE(#REF!,"#"),COUNTBLANK($C42:$G42)&lt;5,ISBLANK($B42))</formula>
    </cfRule>
  </conditionalFormatting>
  <conditionalFormatting sqref="H42">
    <cfRule type="expression" dxfId="2531" priority="57" stopIfTrue="1">
      <formula>AND(NE(#REF!,"#"),NE($H42,""),OR(COUNTBLANK($C42:$G42)=5,NE($B42,""),IFERROR(VLOOKUP($H42,INDIRECT("VariableTypes!A2:A"),1,FALSE),TRUE)))</formula>
    </cfRule>
  </conditionalFormatting>
  <conditionalFormatting sqref="I42:L42">
    <cfRule type="expression" dxfId="2530" priority="58" stopIfTrue="1">
      <formula>AND(NE(#REF!,"#"),NE($I42,""),NOT(IFERROR(VLOOKUP($H42,INDIRECT("VariableTypes!$A$2:$D"),4,FALSE),FALSE)))</formula>
    </cfRule>
  </conditionalFormatting>
  <conditionalFormatting sqref="I42:L42">
    <cfRule type="expression" dxfId="2529" priority="59" stopIfTrue="1">
      <formula>AND(NE(#REF!,"#"),IFERROR(VLOOKUP($H42,INDIRECT("VariableTypes!$A$2:$D"),4,FALSE),FALSE))</formula>
    </cfRule>
  </conditionalFormatting>
  <conditionalFormatting sqref="H50">
    <cfRule type="expression" dxfId="2528" priority="56" stopIfTrue="1">
      <formula>AND(NE(#REF!,"#"),COUNTBLANK($C50:$G50)&lt;5,ISBLANK($B50))</formula>
    </cfRule>
  </conditionalFormatting>
  <conditionalFormatting sqref="H50">
    <cfRule type="expression" dxfId="2527" priority="53" stopIfTrue="1">
      <formula>AND(NE(#REF!,"#"),NE($H50,""),OR(COUNTBLANK($C50:$G50)=5,NE($B50,""),IFERROR(VLOOKUP($H50,INDIRECT("VariableTypes!A2:A"),1,FALSE),TRUE)))</formula>
    </cfRule>
  </conditionalFormatting>
  <conditionalFormatting sqref="I50:L50">
    <cfRule type="expression" dxfId="2526" priority="54" stopIfTrue="1">
      <formula>AND(NE(#REF!,"#"),NE($I50,""),NOT(IFERROR(VLOOKUP($H50,INDIRECT("VariableTypes!$A$2:$D"),4,FALSE),FALSE)))</formula>
    </cfRule>
  </conditionalFormatting>
  <conditionalFormatting sqref="I50:L50">
    <cfRule type="expression" dxfId="2525" priority="55" stopIfTrue="1">
      <formula>AND(NE(#REF!,"#"),IFERROR(VLOOKUP($H50,INDIRECT("VariableTypes!$A$2:$D"),4,FALSE),FALSE))</formula>
    </cfRule>
  </conditionalFormatting>
  <conditionalFormatting sqref="H117">
    <cfRule type="expression" dxfId="2524" priority="52" stopIfTrue="1">
      <formula>AND(NE(#REF!,"#"),COUNTBLANK($C117:$G117)&lt;5,ISBLANK($B117))</formula>
    </cfRule>
  </conditionalFormatting>
  <conditionalFormatting sqref="H117">
    <cfRule type="expression" dxfId="2523" priority="49" stopIfTrue="1">
      <formula>AND(NE(#REF!,"#"),NE($H117,""),OR(COUNTBLANK($C117:$G117)=5,NE($B117,""),IFERROR(VLOOKUP($H117,INDIRECT("VariableTypes!A2:A"),1,FALSE),TRUE)))</formula>
    </cfRule>
  </conditionalFormatting>
  <conditionalFormatting sqref="I117:L117">
    <cfRule type="expression" dxfId="2522" priority="50" stopIfTrue="1">
      <formula>AND(NE(#REF!,"#"),NE($I117,""),NOT(IFERROR(VLOOKUP($H117,INDIRECT("VariableTypes!$A$2:$D"),4,FALSE),FALSE)))</formula>
    </cfRule>
  </conditionalFormatting>
  <conditionalFormatting sqref="I117:L117">
    <cfRule type="expression" dxfId="2521" priority="51" stopIfTrue="1">
      <formula>AND(NE(#REF!,"#"),IFERROR(VLOOKUP($H117,INDIRECT("VariableTypes!$A$2:$D"),4,FALSE),FALSE))</formula>
    </cfRule>
  </conditionalFormatting>
  <conditionalFormatting sqref="H134">
    <cfRule type="expression" dxfId="2520" priority="48" stopIfTrue="1">
      <formula>AND(NE(#REF!,"#"),COUNTBLANK($C134:$G134)&lt;5,ISBLANK($B134))</formula>
    </cfRule>
  </conditionalFormatting>
  <conditionalFormatting sqref="H134">
    <cfRule type="expression" dxfId="2519" priority="45" stopIfTrue="1">
      <formula>AND(NE(#REF!,"#"),NE($H134,""),OR(COUNTBLANK($C134:$G134)=5,NE($B134,""),IFERROR(VLOOKUP($H134,INDIRECT("VariableTypes!A2:A"),1,FALSE),TRUE)))</formula>
    </cfRule>
  </conditionalFormatting>
  <conditionalFormatting sqref="I134:L134">
    <cfRule type="expression" dxfId="2518" priority="46" stopIfTrue="1">
      <formula>AND(NE(#REF!,"#"),NE($I134,""),NOT(IFERROR(VLOOKUP($H134,INDIRECT("VariableTypes!$A$2:$D"),4,FALSE),FALSE)))</formula>
    </cfRule>
  </conditionalFormatting>
  <conditionalFormatting sqref="I134:L134">
    <cfRule type="expression" dxfId="2517" priority="47" stopIfTrue="1">
      <formula>AND(NE(#REF!,"#"),IFERROR(VLOOKUP($H134,INDIRECT("VariableTypes!$A$2:$D"),4,FALSE),FALSE))</formula>
    </cfRule>
  </conditionalFormatting>
  <conditionalFormatting sqref="H149">
    <cfRule type="expression" dxfId="2516" priority="44" stopIfTrue="1">
      <formula>AND(NE(#REF!,"#"),COUNTBLANK($C149:$G149)&lt;5,ISBLANK($B149))</formula>
    </cfRule>
  </conditionalFormatting>
  <conditionalFormatting sqref="H149">
    <cfRule type="expression" dxfId="2515" priority="41" stopIfTrue="1">
      <formula>AND(NE(#REF!,"#"),NE($H149,""),OR(COUNTBLANK($C149:$G149)=5,NE($B149,""),IFERROR(VLOOKUP($H149,INDIRECT("VariableTypes!A2:A"),1,FALSE),TRUE)))</formula>
    </cfRule>
  </conditionalFormatting>
  <conditionalFormatting sqref="I149:L149">
    <cfRule type="expression" dxfId="2514" priority="42" stopIfTrue="1">
      <formula>AND(NE(#REF!,"#"),NE($I149,""),NOT(IFERROR(VLOOKUP($H149,INDIRECT("VariableTypes!$A$2:$D"),4,FALSE),FALSE)))</formula>
    </cfRule>
  </conditionalFormatting>
  <conditionalFormatting sqref="I149:L149">
    <cfRule type="expression" dxfId="2513" priority="43" stopIfTrue="1">
      <formula>AND(NE(#REF!,"#"),IFERROR(VLOOKUP($H149,INDIRECT("VariableTypes!$A$2:$D"),4,FALSE),FALSE))</formula>
    </cfRule>
  </conditionalFormatting>
  <conditionalFormatting sqref="E13 G13:K13">
    <cfRule type="expression" dxfId="2512" priority="11455" stopIfTrue="1">
      <formula>AND(NE(#REF!,"#"),COUNTBLANK($E13:$G13)&lt;5,ISBLANK($C13))</formula>
    </cfRule>
  </conditionalFormatting>
  <conditionalFormatting sqref="H12">
    <cfRule type="expression" dxfId="2511" priority="11463" stopIfTrue="1">
      <formula>AND(NE(#REF!,"#"),COUNTBLANK($E13:$G13)&lt;5,ISBLANK($C13))</formula>
    </cfRule>
  </conditionalFormatting>
  <conditionalFormatting sqref="G13:K13">
    <cfRule type="expression" dxfId="2510" priority="11464" stopIfTrue="1">
      <formula>AND(NE(#REF!,"#"),NE($H12,""),OR(COUNTBLANK($E13:$G13)=5,NE($C13,""),IFERROR(VLOOKUP($H12,INDIRECT("VariableTypes!A2:A"),1,FALSE),TRUE)))</formula>
    </cfRule>
  </conditionalFormatting>
  <conditionalFormatting sqref="H12">
    <cfRule type="expression" dxfId="2509" priority="11469" stopIfTrue="1">
      <formula>AND(NE(#REF!,"#"),NE($H12,""),OR(COUNTBLANK($E13:$G13)=5,NE($C13,""),IFERROR(VLOOKUP($H12,INDIRECT("VariableTypes!A2:A"),1,FALSE),TRUE)))</formula>
    </cfRule>
  </conditionalFormatting>
  <conditionalFormatting sqref="H21">
    <cfRule type="expression" dxfId="2508" priority="11475" stopIfTrue="1">
      <formula>AND(NE(#REF!,"#"),COUNTBLANK($D22:$G22)&lt;5,ISBLANK($B22))</formula>
    </cfRule>
  </conditionalFormatting>
  <conditionalFormatting sqref="H21">
    <cfRule type="expression" dxfId="2507" priority="11476" stopIfTrue="1">
      <formula>AND(NE(#REF!,"#"),NE($H21,""),OR(COUNTBLANK($D22:$G22)=5,NE($B22,""),IFERROR(VLOOKUP($H21,INDIRECT("VariableTypes!A2:A"),1,FALSE),TRUE)))</formula>
    </cfRule>
  </conditionalFormatting>
  <conditionalFormatting sqref="G27">
    <cfRule type="expression" dxfId="2506" priority="11481" stopIfTrue="1">
      <formula>AND(NE(#REF!,"#"),NE(G27,""),NE(COUNTA($E27:I27),0))</formula>
    </cfRule>
  </conditionalFormatting>
  <conditionalFormatting sqref="D28:D29">
    <cfRule type="expression" dxfId="2505" priority="11482" stopIfTrue="1">
      <formula>AND(NE(#REF!,"#"),NE(D28,""),NE(COUNTA($E28:E28),0))</formula>
    </cfRule>
  </conditionalFormatting>
  <conditionalFormatting sqref="I28:K29">
    <cfRule type="expression" dxfId="2504" priority="11483" stopIfTrue="1">
      <formula>AND(NE(#REF!,"#"),COUNTBLANK($E28:$G28)&lt;5,ISBLANK($B28))</formula>
    </cfRule>
  </conditionalFormatting>
  <conditionalFormatting sqref="I28:K29 D28:D29">
    <cfRule type="expression" dxfId="2503" priority="11486" stopIfTrue="1">
      <formula>AND(NE(#REF!,"#"),NE(#REF!,""),OR(COUNTBLANK($E28:$G28)=5,NE($B28,""),IFERROR(VLOOKUP(#REF!,INDIRECT("VariableTypes!A2:A"),1,FALSE),TRUE)))</formula>
    </cfRule>
  </conditionalFormatting>
  <conditionalFormatting sqref="E28:E29">
    <cfRule type="expression" dxfId="2502" priority="11489" stopIfTrue="1">
      <formula>AND(NE(#REF!,"#"),NE(#REF!,""),NE(COUNTA($E28:E28),0))</formula>
    </cfRule>
  </conditionalFormatting>
  <conditionalFormatting sqref="E27">
    <cfRule type="expression" dxfId="2501" priority="11490" stopIfTrue="1">
      <formula>AND(NE(#REF!,"#"),NE(#REF!,""),NE(COUNTA($E27:E27),0))</formula>
    </cfRule>
  </conditionalFormatting>
  <conditionalFormatting sqref="I27:J27">
    <cfRule type="expression" dxfId="2500" priority="11491" stopIfTrue="1">
      <formula>AND(NE(#REF!,"#"),NE(I27,""),NE(COUNTA(A27:$E27),0))</formula>
    </cfRule>
  </conditionalFormatting>
  <conditionalFormatting sqref="K27">
    <cfRule type="expression" dxfId="2499" priority="11497" stopIfTrue="1">
      <formula>AND(NE(#REF!,"#"),NE(K27,""),NE(COUNTA(B27:$E27),0))</formula>
    </cfRule>
  </conditionalFormatting>
  <conditionalFormatting sqref="L26">
    <cfRule type="expression" dxfId="2498" priority="11501" stopIfTrue="1">
      <formula>AND(NE(#REF!,"#"),COUNTBLANK($D26:$H26)&lt;5,ISBLANK($D27))</formula>
    </cfRule>
  </conditionalFormatting>
  <conditionalFormatting sqref="I25:K25">
    <cfRule type="expression" dxfId="2497" priority="11502" stopIfTrue="1">
      <formula>AND(NE(#REF!,"#"),COUNTBLANK($D26:$H26)&lt;5,ISBLANK($D27))</formula>
    </cfRule>
  </conditionalFormatting>
  <conditionalFormatting sqref="L26">
    <cfRule type="expression" dxfId="2496" priority="11503" stopIfTrue="1">
      <formula>AND(NE(#REF!,"#"),NE($I25,""),OR(COUNTBLANK($D26:$H26)=5,NE($D27,""),IFERROR(VLOOKUP($I25,INDIRECT("VariableTypes!A2:A"),1,FALSE),TRUE)))</formula>
    </cfRule>
  </conditionalFormatting>
  <conditionalFormatting sqref="I25:K25">
    <cfRule type="expression" dxfId="2495" priority="11504" stopIfTrue="1">
      <formula>AND(NE(#REF!,"#"),NE($I25,""),OR(COUNTBLANK($D26:$H26)=5,NE($D27,""),IFERROR(VLOOKUP($I25,INDIRECT("VariableTypes!A2:A"),1,FALSE),TRUE)))</formula>
    </cfRule>
  </conditionalFormatting>
  <conditionalFormatting sqref="H27">
    <cfRule type="expression" dxfId="2494" priority="11510" stopIfTrue="1">
      <formula>AND(NE(#REF!,"#"),NE(D27,""),NE(COUNTA($E27:H27),0))</formula>
    </cfRule>
  </conditionalFormatting>
  <conditionalFormatting sqref="C38:C40">
    <cfRule type="expression" dxfId="2493" priority="11517" stopIfTrue="1">
      <formula>AND(NE(#REF!,"#"),NE(C38,""),NE(COUNTA(A38:$D38),0))</formula>
    </cfRule>
  </conditionalFormatting>
  <conditionalFormatting sqref="G9">
    <cfRule type="expression" dxfId="2492" priority="11534" stopIfTrue="1">
      <formula>AND(NE(#REF!,"#"),NE(#REF!,""),NE(COUNTA($B9:G9),0))</formula>
    </cfRule>
  </conditionalFormatting>
  <conditionalFormatting sqref="I9:L9">
    <cfRule type="expression" dxfId="2491" priority="11536" stopIfTrue="1">
      <formula>AND(NE(#REF!,"#"),NE(#REF!,""),OR(COUNTBLANK($C9:$G9)=5,NE($B9,""),IFERROR(VLOOKUP(#REF!,INDIRECT("VariableTypes!A2:A"),1,FALSE),TRUE)))</formula>
    </cfRule>
  </conditionalFormatting>
  <conditionalFormatting sqref="F130 F132">
    <cfRule type="expression" dxfId="2490" priority="11541" stopIfTrue="1">
      <formula>AND(NE(#REF!,"#"),NE(#REF!,""),NE(COUNTA($B130:F130),0))</formula>
    </cfRule>
  </conditionalFormatting>
  <conditionalFormatting sqref="L49">
    <cfRule type="expression" dxfId="2489" priority="11553" stopIfTrue="1">
      <formula>AND(NE(#REF!,"#"),COUNTBLANK($C47:$I47)&lt;5,ISBLANK($B49))</formula>
    </cfRule>
  </conditionalFormatting>
  <conditionalFormatting sqref="L49">
    <cfRule type="expression" dxfId="2488" priority="11554" stopIfTrue="1">
      <formula>AND(NE(#REF!,"#"),NE($H43,""),OR(COUNTBLANK($C47:$I47)=5,NE($B49,""),IFERROR(VLOOKUP($H43,INDIRECT("VariableTypes!A2:A"),1,FALSE),TRUE)))</formula>
    </cfRule>
  </conditionalFormatting>
  <conditionalFormatting sqref="H43">
    <cfRule type="expression" dxfId="2487" priority="11555" stopIfTrue="1">
      <formula>AND(NE(#REF!,"#"),COUNTBLANK($C47:$I47)&lt;5,ISBLANK($B49))</formula>
    </cfRule>
  </conditionalFormatting>
  <conditionalFormatting sqref="H43">
    <cfRule type="expression" dxfId="2486" priority="11556" stopIfTrue="1">
      <formula>AND(NE(#REF!,"#"),NE($H43,""),OR(COUNTBLANK($C47:$I47)=5,NE($B49,""),IFERROR(VLOOKUP($H43,INDIRECT("VariableTypes!A2:A"),1,FALSE),TRUE)))</formula>
    </cfRule>
  </conditionalFormatting>
  <conditionalFormatting sqref="D34">
    <cfRule type="expression" dxfId="2485" priority="11572" stopIfTrue="1">
      <formula>AND(NE(#REF!,"#"),NE(F34,""),NE(COUNTA($B34:D34),0))</formula>
    </cfRule>
  </conditionalFormatting>
  <conditionalFormatting sqref="I34:K34">
    <cfRule type="expression" dxfId="2484" priority="11573" stopIfTrue="1">
      <formula>AND(NE(#REF!,"#"),COUNTBLANK($C34:$G34)&lt;5,ISBLANK($F34))</formula>
    </cfRule>
  </conditionalFormatting>
  <conditionalFormatting sqref="I34:K34">
    <cfRule type="expression" dxfId="2483" priority="11576" stopIfTrue="1">
      <formula>AND(NE(#REF!,"#"),NE($H33,""),OR(COUNTBLANK($C34:$G34)=5,NE($F34,""),IFERROR(VLOOKUP($H33,INDIRECT("VariableTypes!A2:A"),1,FALSE),TRUE)))</formula>
    </cfRule>
  </conditionalFormatting>
  <conditionalFormatting sqref="D3:G3">
    <cfRule type="expression" dxfId="2482" priority="28" stopIfTrue="1">
      <formula>AND(NE(#REF!,"#"),NE(D3,""),NE(COUNTA($B3:C3),0))</formula>
    </cfRule>
  </conditionalFormatting>
  <conditionalFormatting sqref="H3 H5">
    <cfRule type="expression" dxfId="2481" priority="29" stopIfTrue="1">
      <formula>AND(NE(#REF!,"#"),NE($H3,""),OR(COUNTBLANK($C3:$G3)=5,NE($B3,""),IFERROR(VLOOKUP($H3,INDIRECT("VariableTypes!A2:A"),1,FALSE),TRUE)))</formula>
    </cfRule>
  </conditionalFormatting>
  <conditionalFormatting sqref="I3:I5">
    <cfRule type="expression" dxfId="2480" priority="30" stopIfTrue="1">
      <formula>AND(NE(#REF!,"#"),NE($I3,""),NOT(IFERROR(VLOOKUP($H3,INDIRECT("VariableTypes!$A$2:$D"),4,FALSE),FALSE)))</formula>
    </cfRule>
  </conditionalFormatting>
  <conditionalFormatting sqref="J3:K3 J5:K5">
    <cfRule type="expression" dxfId="2479" priority="31" stopIfTrue="1">
      <formula>AND(NE(#REF!,"#"),NE($J3,""),NOT(IFERROR(VLOOKUP($H3,INDIRECT("VariableTypes!$A$2:$E"),5,FALSE),FALSE)),OR($B3="",$C3=""))</formula>
    </cfRule>
  </conditionalFormatting>
  <conditionalFormatting sqref="H3 H5">
    <cfRule type="expression" dxfId="2478" priority="32" stopIfTrue="1">
      <formula>AND(NE(#REF!,"#"),COUNTBLANK($C3:$G3)&lt;5,ISBLANK($B3))</formula>
    </cfRule>
  </conditionalFormatting>
  <conditionalFormatting sqref="I3:I5">
    <cfRule type="expression" dxfId="2477" priority="33" stopIfTrue="1">
      <formula>AND(NE(#REF!,"#"),IFERROR(VLOOKUP($H3,INDIRECT("VariableTypes!$A$2:$D"),4,FALSE),FALSE))</formula>
    </cfRule>
  </conditionalFormatting>
  <conditionalFormatting sqref="J3:K3 J5:K5">
    <cfRule type="expression" dxfId="2476" priority="34" stopIfTrue="1">
      <formula>AND(NE(#REF!,"#"),OR(IFERROR(VLOOKUP($H3,INDIRECT("VariableTypes!$A$2:$E"),5,FALSE),FALSE),AND(NE($B3,""),NE($C3,""))))</formula>
    </cfRule>
  </conditionalFormatting>
  <conditionalFormatting sqref="H6">
    <cfRule type="expression" dxfId="2475" priority="27" stopIfTrue="1">
      <formula>AND(NE(#REF!,"#"),COUNTBLANK($C6:$G6)&lt;5,ISBLANK($B6))</formula>
    </cfRule>
  </conditionalFormatting>
  <conditionalFormatting sqref="H6">
    <cfRule type="expression" dxfId="2474" priority="24" stopIfTrue="1">
      <formula>AND(NE(#REF!,"#"),NE($H6,""),OR(COUNTBLANK($C6:$G6)=5,NE($B6,""),IFERROR(VLOOKUP($H6,INDIRECT("VariableTypes!A2:A"),1,FALSE),TRUE)))</formula>
    </cfRule>
  </conditionalFormatting>
  <conditionalFormatting sqref="I6:L6">
    <cfRule type="expression" dxfId="2473" priority="25" stopIfTrue="1">
      <formula>AND(NE(#REF!,"#"),NE($I6,""),NOT(IFERROR(VLOOKUP($H6,INDIRECT("VariableTypes!$A$2:$D"),4,FALSE),FALSE)))</formula>
    </cfRule>
  </conditionalFormatting>
  <conditionalFormatting sqref="I6:L6">
    <cfRule type="expression" dxfId="2472" priority="26" stopIfTrue="1">
      <formula>AND(NE(#REF!,"#"),IFERROR(VLOOKUP($H6,INDIRECT("VariableTypes!$A$2:$D"),4,FALSE),FALSE))</formula>
    </cfRule>
  </conditionalFormatting>
  <conditionalFormatting sqref="D6:G6">
    <cfRule type="expression" dxfId="2471" priority="21" stopIfTrue="1">
      <formula>AND(NE(#REF!,"#"),NE(D6,""),NE(COUNTA($A6:C6),0))</formula>
    </cfRule>
  </conditionalFormatting>
  <conditionalFormatting sqref="G6">
    <cfRule type="expression" dxfId="2470" priority="22" stopIfTrue="1">
      <formula>AND(NE(#REF!,"#"),COUNTBLANK($C6:$F6)&lt;5,ISBLANK($A6))</formula>
    </cfRule>
  </conditionalFormatting>
  <conditionalFormatting sqref="G6">
    <cfRule type="expression" dxfId="2469" priority="23" stopIfTrue="1">
      <formula>AND(NE(#REF!,"#"),NE($G6,""),OR(COUNTBLANK($C6:$F6)=5,NE($A6,""),IFERROR(VLOOKUP($G6,INDIRECT("VariableTypes!A2:A"),1,FALSE),TRUE)))</formula>
    </cfRule>
  </conditionalFormatting>
  <conditionalFormatting sqref="F4:G5">
    <cfRule type="expression" dxfId="2468" priority="35" stopIfTrue="1">
      <formula>AND(NE(#REF!,"#"),NE(F4,""),NE(COUNTA($C4:E4),0))</formula>
    </cfRule>
  </conditionalFormatting>
  <conditionalFormatting sqref="H4">
    <cfRule type="expression" dxfId="2467" priority="36" stopIfTrue="1">
      <formula>AND(NE(#REF!,"#"),NE($H4,""),OR(COUNTBLANK($C4:$G4)=5,NE($C4,""),IFERROR(VLOOKUP($H4,INDIRECT("VariableTypes!A2:A"),1,FALSE),TRUE)))</formula>
    </cfRule>
  </conditionalFormatting>
  <conditionalFormatting sqref="J4:K4">
    <cfRule type="expression" dxfId="2466" priority="37" stopIfTrue="1">
      <formula>AND(NE(#REF!,"#"),NE($J4,""),NOT(IFERROR(VLOOKUP($H4,INDIRECT("VariableTypes!$A$2:$E"),5,FALSE),FALSE)),OR($C4="",#REF!=""))</formula>
    </cfRule>
  </conditionalFormatting>
  <conditionalFormatting sqref="H4">
    <cfRule type="expression" dxfId="2465" priority="38" stopIfTrue="1">
      <formula>AND(NE(#REF!,"#"),COUNTBLANK($C4:$G4)&lt;5,ISBLANK($C4))</formula>
    </cfRule>
  </conditionalFormatting>
  <conditionalFormatting sqref="J4:K4">
    <cfRule type="expression" dxfId="2464" priority="39" stopIfTrue="1">
      <formula>AND(NE(#REF!,"#"),OR(IFERROR(VLOOKUP($H4,INDIRECT("VariableTypes!$A$2:$E"),5,FALSE),FALSE),AND(NE($C4,""),NE(#REF!,""))))</formula>
    </cfRule>
  </conditionalFormatting>
  <conditionalFormatting sqref="D4:E5">
    <cfRule type="expression" dxfId="2463" priority="40" stopIfTrue="1">
      <formula>AND(NE(#REF!,"#"),NE(D4,""),NE(COUNTA($C4:C4),0))</formula>
    </cfRule>
  </conditionalFormatting>
  <conditionalFormatting sqref="D30:G30">
    <cfRule type="expression" dxfId="2462" priority="1" stopIfTrue="1">
      <formula>AND(NE(#REF!,"#"),NE(D30,""),NE(COUNTA($B30:C30),0))</formula>
    </cfRule>
  </conditionalFormatting>
  <conditionalFormatting sqref="H30 H32">
    <cfRule type="expression" dxfId="2461" priority="2" stopIfTrue="1">
      <formula>AND(NE(#REF!,"#"),NE($H30,""),OR(COUNTBLANK($C30:$G30)=5,NE($B30,""),IFERROR(VLOOKUP($H30,INDIRECT("VariableTypes!A2:A"),1,FALSE),TRUE)))</formula>
    </cfRule>
  </conditionalFormatting>
  <conditionalFormatting sqref="I30:I32">
    <cfRule type="expression" dxfId="2460" priority="3" stopIfTrue="1">
      <formula>AND(NE(#REF!,"#"),NE($I30,""),NOT(IFERROR(VLOOKUP($H30,INDIRECT("VariableTypes!$A$2:$D"),4,FALSE),FALSE)))</formula>
    </cfRule>
  </conditionalFormatting>
  <conditionalFormatting sqref="J30:K30 J32:K32">
    <cfRule type="expression" dxfId="2459" priority="4" stopIfTrue="1">
      <formula>AND(NE(#REF!,"#"),NE($J30,""),NOT(IFERROR(VLOOKUP($H30,INDIRECT("VariableTypes!$A$2:$E"),5,FALSE),FALSE)),OR($B30="",$C30=""))</formula>
    </cfRule>
  </conditionalFormatting>
  <conditionalFormatting sqref="H30 H32">
    <cfRule type="expression" dxfId="2458" priority="5" stopIfTrue="1">
      <formula>AND(NE(#REF!,"#"),COUNTBLANK($C30:$G30)&lt;5,ISBLANK($B30))</formula>
    </cfRule>
  </conditionalFormatting>
  <conditionalFormatting sqref="I30:I32">
    <cfRule type="expression" dxfId="2457" priority="6" stopIfTrue="1">
      <formula>AND(NE(#REF!,"#"),IFERROR(VLOOKUP($H30,INDIRECT("VariableTypes!$A$2:$D"),4,FALSE),FALSE))</formula>
    </cfRule>
  </conditionalFormatting>
  <conditionalFormatting sqref="J30:K30 J32:K32">
    <cfRule type="expression" dxfId="2456" priority="7" stopIfTrue="1">
      <formula>AND(NE(#REF!,"#"),OR(IFERROR(VLOOKUP($H30,INDIRECT("VariableTypes!$A$2:$E"),5,FALSE),FALSE),AND(NE($B30,""),NE($C30,""))))</formula>
    </cfRule>
  </conditionalFormatting>
  <conditionalFormatting sqref="F31:G32">
    <cfRule type="expression" dxfId="2455" priority="8" stopIfTrue="1">
      <formula>AND(NE(#REF!,"#"),NE(F31,""),NE(COUNTA($C31:E31),0))</formula>
    </cfRule>
  </conditionalFormatting>
  <conditionalFormatting sqref="H31">
    <cfRule type="expression" dxfId="2454" priority="9" stopIfTrue="1">
      <formula>AND(NE(#REF!,"#"),NE($H31,""),OR(COUNTBLANK($C31:$G31)=5,NE($C31,""),IFERROR(VLOOKUP($H31,INDIRECT("VariableTypes!A2:A"),1,FALSE),TRUE)))</formula>
    </cfRule>
  </conditionalFormatting>
  <conditionalFormatting sqref="J31:K31">
    <cfRule type="expression" dxfId="2453" priority="10" stopIfTrue="1">
      <formula>AND(NE(#REF!,"#"),NE($J31,""),NOT(IFERROR(VLOOKUP($H31,INDIRECT("VariableTypes!$A$2:$E"),5,FALSE),FALSE)),OR($C31="",#REF!=""))</formula>
    </cfRule>
  </conditionalFormatting>
  <conditionalFormatting sqref="H31">
    <cfRule type="expression" dxfId="2452" priority="11" stopIfTrue="1">
      <formula>AND(NE(#REF!,"#"),COUNTBLANK($C31:$G31)&lt;5,ISBLANK($C31))</formula>
    </cfRule>
  </conditionalFormatting>
  <conditionalFormatting sqref="J31:K31">
    <cfRule type="expression" dxfId="2451" priority="12" stopIfTrue="1">
      <formula>AND(NE(#REF!,"#"),OR(IFERROR(VLOOKUP($H31,INDIRECT("VariableTypes!$A$2:$E"),5,FALSE),FALSE),AND(NE($C31,""),NE(#REF!,""))))</formula>
    </cfRule>
  </conditionalFormatting>
  <conditionalFormatting sqref="D31:E32">
    <cfRule type="expression" dxfId="2450" priority="13" stopIfTrue="1">
      <formula>AND(NE(#REF!,"#"),NE(D31,""),NE(COUNTA($C31:C31),0))</formula>
    </cfRule>
  </conditionalFormatting>
  <dataValidations disablePrompts="1" count="13">
    <dataValidation type="list" allowBlank="1" showInputMessage="1" showErrorMessage="1" sqref="I6:L6 C52 C84 I10:L10 I20:L20 I24:L24 I33:L33 I36:L36 I42:L42 I50:L50 I117:L117 I134:L134 I149:L149" xr:uid="{23A1C40E-16F4-B546-AAB5-7A0C45EA3575}">
      <formula1>"&lt;select&gt;,Yes,No"</formula1>
    </dataValidation>
    <dataValidation type="list" allowBlank="1" showInputMessage="1" showErrorMessage="1" sqref="K47" xr:uid="{7E7D9E93-4AD7-4B43-8EA7-F7DAE64C49AA}">
      <formula1>"&lt;Select&gt;,In operation (brownfield), In development (greenfield)"</formula1>
    </dataValidation>
    <dataValidation type="custom" allowBlank="1" showDropDown="1" showInputMessage="1" showErrorMessage="1" prompt="Question text must be present in row for variable type to be present and the variable type needs to exist in column A of VariableTypes sheet" sqref="H3:L3" xr:uid="{00000000-0002-0000-0000-000006000000}">
      <formula1>OR(#REF!="#",AND(COUNTBLANK($C3:$G3)&lt;5,OR($B3="",$B3="&lt;select&gt;"),NOT(ISNA(VLOOKUP($H3,#REF!,1,FALSE)))))</formula1>
    </dataValidation>
    <dataValidation type="list" allowBlank="1" showInputMessage="1" showErrorMessage="1" sqref="C12 C14:C18 C25:C26 D53:D83 C167:C169 C119:C121 C131 C140 C147 C142 C155:C158 C160:C162 C164:C165 C171:C175 C177:C179 C181:C183 C185:C187 C189:C192 C194:C197 C199:C201 C203:C205 C207:C209 C211:C222 C145 D85:D115 B51 C123:C126 C129 C151:C153" xr:uid="{752C0449-56BC-49F4-BBAF-A622DF03131D}">
      <formula1>Yesnolist</formula1>
    </dataValidation>
    <dataValidation type="list" allowBlank="1" showInputMessage="1" showErrorMessage="1" promptTitle="Enter year" sqref="D28:D29" xr:uid="{D5E33CD2-4A19-473E-8B01-BACE640400F3}">
      <formula1>"2018, 2019"</formula1>
    </dataValidation>
    <dataValidation type="list" allowBlank="1" showInputMessage="1" showErrorMessage="1" sqref="D27" xr:uid="{8F9E1258-C314-4AA3-9895-A6FF265B507A}">
      <formula1>Month</formula1>
    </dataValidation>
    <dataValidation type="list" allowBlank="1" showInputMessage="1" showErrorMessage="1" sqref="F34" xr:uid="{83E35E6E-81FA-4BAA-92E8-039E0127A5F4}">
      <formula1>Currencies</formula1>
    </dataValidation>
    <dataValidation type="decimal" operator="greaterThanOrEqual" allowBlank="1" showInputMessage="1" showErrorMessage="1" error="Enter a value greater than or equal to 0." sqref="C39:C40" xr:uid="{4B45177C-1A90-4D42-9571-B5E25BDBF628}">
      <formula1>0</formula1>
    </dataValidation>
    <dataValidation type="decimal" allowBlank="1" showInputMessage="1" showErrorMessage="1" error="Enter a percentage between 0 and 100." promptTitle="GAV Weight" prompt="Enter the %GAV of the facility relative to the total asset GAV." sqref="E47" xr:uid="{F52394EA-DBDB-426B-BA82-0B5596FA6591}">
      <formula1>0</formula1>
      <formula2>1</formula2>
    </dataValidation>
    <dataValidation type="whole" operator="greaterThanOrEqual" allowBlank="1" showInputMessage="1" showErrorMessage="1" error="Enter a year." sqref="C22" xr:uid="{C6348F3D-1FC6-49FF-B245-A7AB4782BF1A}">
      <formula1>0</formula1>
    </dataValidation>
    <dataValidation type="list" allowBlank="1" showInputMessage="1" showErrorMessage="1" sqref="I47" xr:uid="{65173AFA-6B8C-4F99-A608-5D01A8FB958A}">
      <formula1>INDIRECT(LEFT(H47,IFERROR(FIND(" ",H47),15)))</formula1>
    </dataValidation>
    <dataValidation type="list" allowBlank="1" showInputMessage="1" showErrorMessage="1" sqref="H47" xr:uid="{8F14B79B-6C25-4DAC-8775-DC45BA272BC5}">
      <formula1>Superclass</formula1>
    </dataValidation>
    <dataValidation type="list" allowBlank="1" showInputMessage="1" showErrorMessage="1" sqref="J47" xr:uid="{76F31468-9F52-45D9-8BC5-1991E0F8DFE6}">
      <formula1>INDIRECT(SUBSTITUTE(I47," ",""))</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4531065E-2E5D-EB49-9BD5-4A1645858FF7}">
          <x14:formula1>
            <xm:f>'C:\Users\gresb-user\Downloads\[2019_10_04 Due Diligence Tool (Excel Format).xlsx]Lists'!#REF!</xm:f>
          </x14:formula1>
          <xm:sqref>G26:G27</xm:sqref>
        </x14:dataValidation>
        <x14:dataValidation type="list" allowBlank="1" showInputMessage="1" showErrorMessage="1" xr:uid="{1330E142-8D97-C745-B410-649B51B412A9}">
          <x14:formula1>
            <xm:f>'C:\Users\gresb-user\Downloads\[2019_10_04 Due Diligence Tool (Excel Format)_Alternative Design.xlsx]Lists'!#REF!</xm:f>
          </x14:formula1>
          <xm:sqref>B7:B8</xm:sqref>
        </x14:dataValidation>
        <x14:dataValidation type="list" allowBlank="1" showInputMessage="1" showErrorMessage="1" xr:uid="{B2456647-F53F-4DA2-B46D-1BE086B71EFD}">
          <x14:formula1>
            <xm:f>Lists!$G$3:$G$73</xm:f>
          </x14:formula1>
          <xm:sqref>G47</xm:sqref>
        </x14:dataValidation>
        <x14:dataValidation type="list" allowBlank="1" showInputMessage="1" showErrorMessage="1" xr:uid="{B1602942-5551-7E4D-BA7E-0BC2B3BBAF02}">
          <x14:formula1>
            <xm:f>Lists!$E$4:$E$15</xm:f>
          </x14:formula1>
          <xm:sqref>I27:K27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695C"/>
    <outlinePr summaryBelow="0" summaryRight="0"/>
  </sheetPr>
  <dimension ref="A1:M241"/>
  <sheetViews>
    <sheetView showGridLines="0" topLeftCell="B1" zoomScaleNormal="100" workbookViewId="0">
      <pane ySplit="2" topLeftCell="A118" activePane="bottomLeft" state="frozen"/>
      <selection activeCell="B1" sqref="B1"/>
      <selection pane="bottomLeft" activeCell="B1" sqref="B1"/>
    </sheetView>
  </sheetViews>
  <sheetFormatPr defaultColWidth="0" defaultRowHeight="0" customHeight="1" zeroHeight="1"/>
  <cols>
    <col min="1" max="1" width="8.296875" style="41" hidden="1" customWidth="1"/>
    <col min="2" max="2" width="8.09765625" style="41" customWidth="1"/>
    <col min="3" max="3" width="8.09765625" style="124" customWidth="1"/>
    <col min="4" max="6" width="8.09765625" style="41" customWidth="1"/>
    <col min="7" max="8" width="25" style="41" customWidth="1"/>
    <col min="9" max="9" width="25" customWidth="1"/>
    <col min="10" max="10" width="25" style="229" customWidth="1"/>
    <col min="11" max="11" width="8.09765625" style="248" customWidth="1"/>
    <col min="12" max="12" width="12.59765625" style="41" customWidth="1"/>
    <col min="13" max="13" width="2.19921875" customWidth="1"/>
    <col min="14"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1</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5</v>
      </c>
      <c r="B6" s="282" t="s">
        <v>3</v>
      </c>
      <c r="C6" s="235" t="s">
        <v>1011</v>
      </c>
      <c r="D6" s="233"/>
      <c r="E6" s="233"/>
      <c r="F6" s="233"/>
      <c r="G6" s="233"/>
      <c r="H6" s="232"/>
      <c r="I6" s="232"/>
      <c r="J6" s="232"/>
      <c r="K6" s="232"/>
      <c r="L6" s="232" t="str">
        <f>IF(B7="✓","Yes",IF(B7="&lt;select&gt;","","No"))</f>
        <v/>
      </c>
    </row>
    <row r="7" spans="1:13" s="229" customFormat="1" ht="16.2">
      <c r="A7" s="222"/>
      <c r="B7" s="307" t="s">
        <v>934</v>
      </c>
      <c r="C7" s="237" t="s">
        <v>1012</v>
      </c>
      <c r="D7" s="227"/>
      <c r="E7" s="227"/>
      <c r="F7" s="227"/>
      <c r="G7" s="227"/>
      <c r="H7" s="227"/>
      <c r="I7" s="227"/>
      <c r="J7" s="227"/>
      <c r="K7" s="227"/>
      <c r="L7" s="227"/>
    </row>
    <row r="8" spans="1:13" ht="16.2">
      <c r="A8" s="222"/>
      <c r="B8" s="72"/>
      <c r="C8" s="261" t="s">
        <v>7</v>
      </c>
      <c r="D8" s="227"/>
      <c r="E8" s="227"/>
      <c r="F8" s="227"/>
      <c r="G8" s="227"/>
      <c r="H8" s="227"/>
      <c r="I8" s="227"/>
      <c r="J8" s="227"/>
      <c r="K8" s="227"/>
      <c r="L8" s="227"/>
    </row>
    <row r="9" spans="1:13" ht="16.2">
      <c r="A9" s="222"/>
      <c r="B9" s="227"/>
      <c r="C9" s="306" t="s">
        <v>934</v>
      </c>
      <c r="D9" s="273" t="s">
        <v>8</v>
      </c>
      <c r="E9" s="227"/>
      <c r="F9" s="227"/>
      <c r="G9" s="227"/>
      <c r="H9" s="73"/>
      <c r="I9" s="227"/>
      <c r="J9" s="227"/>
      <c r="K9" s="227"/>
      <c r="L9" s="227"/>
    </row>
    <row r="10" spans="1:13" ht="16.2">
      <c r="A10" s="222"/>
      <c r="B10" s="227"/>
      <c r="C10" s="306" t="s">
        <v>934</v>
      </c>
      <c r="D10" s="262" t="s">
        <v>28</v>
      </c>
      <c r="E10" s="227"/>
      <c r="F10" s="227"/>
      <c r="G10" s="227"/>
      <c r="H10" s="73"/>
      <c r="I10" s="227"/>
      <c r="J10" s="227"/>
      <c r="K10" s="227"/>
      <c r="L10" s="227"/>
    </row>
    <row r="11" spans="1:13" ht="16.2">
      <c r="A11" s="77"/>
      <c r="B11" s="88"/>
      <c r="C11" s="49"/>
      <c r="D11" s="227"/>
      <c r="E11" s="227"/>
      <c r="F11" s="227"/>
      <c r="G11" s="227"/>
      <c r="H11" s="227"/>
      <c r="I11" s="227"/>
      <c r="J11" s="227"/>
      <c r="K11" s="227"/>
      <c r="L11" s="227"/>
    </row>
    <row r="12" spans="1:13" s="281" customFormat="1" ht="16.2">
      <c r="A12" s="222"/>
      <c r="B12" s="227"/>
      <c r="C12" s="264" t="s">
        <v>35</v>
      </c>
      <c r="D12" s="222"/>
      <c r="E12" s="222"/>
      <c r="F12" s="222"/>
      <c r="G12" s="222"/>
      <c r="I12" s="227"/>
      <c r="J12" s="227"/>
      <c r="K12" s="227"/>
      <c r="L12" s="227"/>
    </row>
    <row r="13" spans="1:13" s="281" customFormat="1" ht="16.2">
      <c r="A13" s="222"/>
      <c r="B13" s="227"/>
      <c r="C13" s="498" t="s">
        <v>40</v>
      </c>
      <c r="D13" s="499"/>
      <c r="E13" s="499"/>
      <c r="F13" s="499"/>
      <c r="G13" s="499"/>
      <c r="H13" s="499"/>
      <c r="I13" s="499"/>
      <c r="J13" s="499"/>
      <c r="K13" s="499"/>
      <c r="L13" s="500"/>
    </row>
    <row r="14" spans="1:13" s="281" customFormat="1" ht="16.2">
      <c r="A14" s="222"/>
      <c r="B14" s="227"/>
      <c r="C14" s="501"/>
      <c r="D14" s="502"/>
      <c r="E14" s="502"/>
      <c r="F14" s="502"/>
      <c r="G14" s="502"/>
      <c r="H14" s="502"/>
      <c r="I14" s="502"/>
      <c r="J14" s="502"/>
      <c r="K14" s="502"/>
      <c r="L14" s="503"/>
    </row>
    <row r="15" spans="1:13" s="281" customFormat="1" ht="16.8" thickBot="1">
      <c r="A15" s="90"/>
      <c r="B15" s="222"/>
      <c r="C15" s="247"/>
      <c r="D15" s="247"/>
      <c r="E15" s="247"/>
      <c r="F15" s="247"/>
      <c r="G15" s="247"/>
      <c r="H15" s="247"/>
      <c r="I15" s="222"/>
      <c r="J15" s="227"/>
      <c r="K15" s="227"/>
    </row>
    <row r="16" spans="1:13" ht="16.8" thickTop="1">
      <c r="A16" s="265" t="s">
        <v>158</v>
      </c>
      <c r="B16" s="282" t="s">
        <v>159</v>
      </c>
      <c r="C16" s="235" t="s">
        <v>1013</v>
      </c>
      <c r="D16" s="233"/>
      <c r="E16" s="233"/>
      <c r="F16" s="233"/>
      <c r="G16" s="233"/>
      <c r="H16" s="233"/>
      <c r="I16" s="233"/>
      <c r="J16" s="233"/>
      <c r="K16" s="233"/>
      <c r="L16" s="233"/>
    </row>
    <row r="17" spans="1:12" s="229" customFormat="1" ht="16.2">
      <c r="A17" s="222"/>
      <c r="B17" s="307" t="s">
        <v>934</v>
      </c>
      <c r="C17" s="237" t="s">
        <v>1014</v>
      </c>
      <c r="D17" s="227"/>
      <c r="E17" s="227"/>
      <c r="F17" s="227"/>
      <c r="G17" s="227"/>
      <c r="H17" s="227"/>
      <c r="I17" s="227"/>
      <c r="J17" s="227"/>
      <c r="K17" s="227"/>
      <c r="L17" s="227"/>
    </row>
    <row r="18" spans="1:12" ht="16.2">
      <c r="A18" s="222"/>
      <c r="B18" s="227"/>
      <c r="C18" s="306" t="s">
        <v>934</v>
      </c>
      <c r="D18" s="258" t="s">
        <v>164</v>
      </c>
      <c r="E18" s="258"/>
      <c r="F18" s="258"/>
      <c r="G18" s="258"/>
      <c r="H18" s="258"/>
      <c r="I18" s="227"/>
      <c r="J18" s="227"/>
      <c r="K18" s="227"/>
      <c r="L18" s="258"/>
    </row>
    <row r="19" spans="1:12" ht="16.2">
      <c r="A19" s="222"/>
      <c r="B19" s="259"/>
      <c r="C19" s="227"/>
      <c r="D19" s="306" t="s">
        <v>934</v>
      </c>
      <c r="E19" s="258" t="s">
        <v>166</v>
      </c>
      <c r="F19" s="227"/>
      <c r="G19" s="258"/>
      <c r="H19" s="258"/>
      <c r="I19" s="227"/>
      <c r="J19" s="258"/>
      <c r="K19" s="258"/>
      <c r="L19" s="258"/>
    </row>
    <row r="20" spans="1:12" ht="16.2">
      <c r="A20" s="222"/>
      <c r="B20" s="227"/>
      <c r="C20" s="227"/>
      <c r="D20" s="227"/>
      <c r="E20" s="306" t="s">
        <v>934</v>
      </c>
      <c r="F20" s="258" t="s">
        <v>172</v>
      </c>
      <c r="G20" s="227"/>
      <c r="H20" s="258"/>
      <c r="I20" s="258"/>
      <c r="J20" s="227"/>
      <c r="K20" s="227"/>
      <c r="L20" s="258"/>
    </row>
    <row r="21" spans="1:12" ht="16.2">
      <c r="A21" s="222"/>
      <c r="B21" s="227"/>
      <c r="C21" s="227"/>
      <c r="D21" s="227"/>
      <c r="E21" s="306" t="s">
        <v>934</v>
      </c>
      <c r="F21" s="481" t="s">
        <v>27</v>
      </c>
      <c r="G21" s="483"/>
      <c r="H21" s="258"/>
      <c r="L21" s="258"/>
    </row>
    <row r="22" spans="1:12" ht="16.2">
      <c r="A22" s="222"/>
      <c r="B22" s="259"/>
      <c r="C22" s="227"/>
      <c r="D22" s="306" t="s">
        <v>934</v>
      </c>
      <c r="E22" s="258" t="s">
        <v>175</v>
      </c>
      <c r="F22" s="258"/>
      <c r="G22" s="258"/>
      <c r="H22" s="258"/>
      <c r="I22" s="258"/>
      <c r="J22" s="227"/>
      <c r="K22" s="227"/>
      <c r="L22" s="258"/>
    </row>
    <row r="23" spans="1:12" ht="16.2">
      <c r="A23" s="222"/>
      <c r="B23" s="259"/>
      <c r="C23" s="227"/>
      <c r="D23" s="52"/>
      <c r="E23" s="306" t="s">
        <v>934</v>
      </c>
      <c r="F23" s="481" t="s">
        <v>176</v>
      </c>
      <c r="G23" s="483"/>
      <c r="H23" s="258"/>
      <c r="I23" s="46"/>
      <c r="J23" s="227"/>
      <c r="K23" s="227"/>
      <c r="L23" s="227"/>
    </row>
    <row r="24" spans="1:12" ht="16.2">
      <c r="A24" s="222"/>
      <c r="B24" s="259"/>
      <c r="C24" s="306" t="s">
        <v>934</v>
      </c>
      <c r="D24" s="258" t="s">
        <v>1172</v>
      </c>
      <c r="E24" s="227"/>
      <c r="F24" s="227"/>
      <c r="G24" s="227"/>
      <c r="H24" s="227"/>
      <c r="I24" s="227"/>
      <c r="J24" s="227"/>
      <c r="K24" s="227"/>
      <c r="L24" s="227"/>
    </row>
    <row r="25" spans="1:12" ht="16.2">
      <c r="A25" s="222"/>
      <c r="B25" s="227"/>
      <c r="C25" s="67"/>
      <c r="D25" s="306" t="s">
        <v>934</v>
      </c>
      <c r="E25" s="258" t="s">
        <v>166</v>
      </c>
      <c r="F25" s="227"/>
      <c r="G25" s="227"/>
      <c r="H25" s="227"/>
      <c r="I25" s="227"/>
      <c r="J25" s="227"/>
      <c r="K25" s="227"/>
      <c r="L25" s="227"/>
    </row>
    <row r="26" spans="1:12" s="229" customFormat="1" ht="16.2">
      <c r="A26" s="222"/>
      <c r="B26" s="227"/>
      <c r="C26" s="67"/>
      <c r="D26" s="259"/>
      <c r="E26" s="306" t="s">
        <v>934</v>
      </c>
      <c r="F26" s="258" t="s">
        <v>1173</v>
      </c>
      <c r="G26" s="227"/>
      <c r="H26" s="227"/>
      <c r="I26" s="227"/>
      <c r="J26" s="227"/>
      <c r="K26" s="227"/>
      <c r="L26" s="227"/>
    </row>
    <row r="27" spans="1:12" s="229" customFormat="1" ht="16.2">
      <c r="A27" s="222"/>
      <c r="B27" s="227"/>
      <c r="C27" s="67"/>
      <c r="D27" s="259"/>
      <c r="E27" s="306" t="s">
        <v>934</v>
      </c>
      <c r="F27" s="258" t="s">
        <v>1174</v>
      </c>
      <c r="G27" s="227"/>
      <c r="H27" s="227"/>
      <c r="I27" s="227"/>
      <c r="J27" s="227"/>
      <c r="K27" s="227"/>
      <c r="L27" s="227"/>
    </row>
    <row r="28" spans="1:12" s="229" customFormat="1" ht="16.2">
      <c r="A28" s="222"/>
      <c r="B28" s="227"/>
      <c r="C28" s="67"/>
      <c r="D28" s="259"/>
      <c r="E28" s="306" t="s">
        <v>934</v>
      </c>
      <c r="F28" s="258" t="s">
        <v>181</v>
      </c>
      <c r="G28" s="227"/>
      <c r="H28" s="227"/>
      <c r="I28" s="227"/>
      <c r="J28" s="227"/>
      <c r="K28" s="227"/>
      <c r="L28" s="227"/>
    </row>
    <row r="29" spans="1:12" s="229" customFormat="1" ht="16.2">
      <c r="A29" s="222"/>
      <c r="B29" s="227"/>
      <c r="C29" s="67"/>
      <c r="D29" s="259"/>
      <c r="E29" s="306" t="s">
        <v>934</v>
      </c>
      <c r="F29" s="258" t="s">
        <v>180</v>
      </c>
      <c r="G29" s="227"/>
      <c r="H29" s="227"/>
      <c r="I29" s="227"/>
      <c r="J29" s="227"/>
      <c r="K29" s="227"/>
      <c r="L29" s="227"/>
    </row>
    <row r="30" spans="1:12" ht="16.2">
      <c r="A30" s="222"/>
      <c r="B30" s="259"/>
      <c r="C30" s="52"/>
      <c r="D30" s="227"/>
      <c r="E30" s="306" t="s">
        <v>934</v>
      </c>
      <c r="F30" s="258" t="s">
        <v>177</v>
      </c>
      <c r="G30" s="227"/>
      <c r="H30" s="258"/>
      <c r="I30" s="258"/>
      <c r="J30" s="227"/>
      <c r="K30" s="227"/>
      <c r="L30" s="227"/>
    </row>
    <row r="31" spans="1:12" ht="16.2">
      <c r="A31" s="222"/>
      <c r="B31" s="227"/>
      <c r="C31" s="227"/>
      <c r="D31" s="227"/>
      <c r="E31" s="306" t="s">
        <v>934</v>
      </c>
      <c r="F31" s="258" t="s">
        <v>178</v>
      </c>
      <c r="G31" s="227"/>
      <c r="H31" s="258"/>
      <c r="I31" s="258"/>
      <c r="J31" s="227"/>
      <c r="K31" s="227"/>
      <c r="L31" s="227"/>
    </row>
    <row r="32" spans="1:12" ht="16.2">
      <c r="A32" s="222"/>
      <c r="B32" s="227"/>
      <c r="C32" s="227"/>
      <c r="D32" s="227"/>
      <c r="E32" s="306" t="s">
        <v>934</v>
      </c>
      <c r="F32" s="258" t="s">
        <v>179</v>
      </c>
      <c r="G32" s="227"/>
      <c r="H32" s="258"/>
      <c r="I32" s="258"/>
      <c r="J32" s="227"/>
      <c r="K32" s="227"/>
      <c r="L32" s="227"/>
    </row>
    <row r="33" spans="1:12" ht="16.2">
      <c r="A33" s="222"/>
      <c r="B33" s="227"/>
      <c r="C33" s="227"/>
      <c r="D33" s="227"/>
      <c r="E33" s="306" t="s">
        <v>934</v>
      </c>
      <c r="F33" s="481" t="s">
        <v>27</v>
      </c>
      <c r="G33" s="483"/>
      <c r="H33" s="258"/>
      <c r="I33" s="229"/>
      <c r="L33" s="227"/>
    </row>
    <row r="34" spans="1:12" s="229" customFormat="1" ht="16.2">
      <c r="A34" s="222"/>
      <c r="B34" s="227"/>
      <c r="C34" s="227"/>
      <c r="D34" s="306" t="s">
        <v>910</v>
      </c>
      <c r="E34" s="258" t="s">
        <v>175</v>
      </c>
      <c r="F34" s="262"/>
      <c r="G34" s="56"/>
      <c r="H34" s="269"/>
      <c r="I34" s="269"/>
      <c r="K34" s="248"/>
      <c r="L34" s="227"/>
    </row>
    <row r="35" spans="1:12" s="229" customFormat="1" ht="16.2">
      <c r="A35" s="222"/>
      <c r="B35" s="227"/>
      <c r="C35" s="227"/>
      <c r="D35" s="227"/>
      <c r="E35" s="306" t="s">
        <v>934</v>
      </c>
      <c r="F35" s="267" t="s">
        <v>183</v>
      </c>
      <c r="G35" s="56"/>
      <c r="H35" s="269"/>
      <c r="I35" s="269"/>
      <c r="K35" s="248"/>
      <c r="L35" s="227"/>
    </row>
    <row r="36" spans="1:12" s="229" customFormat="1" ht="16.2">
      <c r="A36" s="222"/>
      <c r="B36" s="227"/>
      <c r="C36" s="227"/>
      <c r="D36" s="227"/>
      <c r="E36" s="306" t="s">
        <v>934</v>
      </c>
      <c r="F36" s="481" t="s">
        <v>27</v>
      </c>
      <c r="G36" s="483"/>
      <c r="H36" s="258"/>
      <c r="K36" s="248"/>
      <c r="L36" s="227"/>
    </row>
    <row r="37" spans="1:12" s="229" customFormat="1" ht="16.2">
      <c r="A37" s="222"/>
      <c r="B37" s="227"/>
      <c r="C37" s="306" t="s">
        <v>934</v>
      </c>
      <c r="D37" s="258" t="s">
        <v>1175</v>
      </c>
      <c r="E37" s="227"/>
      <c r="F37" s="262"/>
      <c r="G37" s="56"/>
      <c r="H37" s="269"/>
      <c r="I37" s="269"/>
      <c r="K37" s="248"/>
      <c r="L37" s="227"/>
    </row>
    <row r="38" spans="1:12" s="229" customFormat="1" ht="16.2">
      <c r="A38" s="222"/>
      <c r="B38" s="227"/>
      <c r="C38" s="67"/>
      <c r="D38" s="306" t="s">
        <v>934</v>
      </c>
      <c r="E38" s="258" t="s">
        <v>166</v>
      </c>
      <c r="F38" s="262"/>
      <c r="G38" s="56"/>
      <c r="H38" s="269"/>
      <c r="I38" s="269"/>
      <c r="K38" s="248"/>
      <c r="L38" s="227"/>
    </row>
    <row r="39" spans="1:12" ht="16.2">
      <c r="A39" s="222"/>
      <c r="B39" s="227"/>
      <c r="C39" s="227"/>
      <c r="D39" s="227"/>
      <c r="E39" s="306" t="s">
        <v>934</v>
      </c>
      <c r="F39" s="481" t="s">
        <v>176</v>
      </c>
      <c r="G39" s="483"/>
      <c r="H39" s="258"/>
      <c r="I39" s="46"/>
      <c r="L39" s="227"/>
    </row>
    <row r="40" spans="1:12" s="229" customFormat="1" ht="16.2">
      <c r="A40" s="222"/>
      <c r="B40" s="227"/>
      <c r="C40" s="227"/>
      <c r="D40" s="306" t="s">
        <v>910</v>
      </c>
      <c r="E40" s="258" t="s">
        <v>175</v>
      </c>
      <c r="F40" s="262"/>
      <c r="G40" s="269"/>
      <c r="H40" s="56"/>
      <c r="I40" s="269"/>
      <c r="K40" s="248"/>
      <c r="L40" s="227"/>
    </row>
    <row r="41" spans="1:12" s="229" customFormat="1" ht="16.2">
      <c r="A41" s="222"/>
      <c r="B41" s="227"/>
      <c r="C41" s="227"/>
      <c r="D41" s="227"/>
      <c r="E41" s="306" t="s">
        <v>934</v>
      </c>
      <c r="F41" s="258" t="s">
        <v>185</v>
      </c>
      <c r="G41" s="227"/>
      <c r="H41" s="227"/>
      <c r="I41" s="258"/>
      <c r="J41" s="258"/>
      <c r="K41" s="258"/>
      <c r="L41" s="227"/>
    </row>
    <row r="42" spans="1:12" s="229" customFormat="1" ht="16.2">
      <c r="A42" s="222"/>
      <c r="B42" s="227"/>
      <c r="C42" s="227"/>
      <c r="D42" s="227"/>
      <c r="E42" s="306" t="s">
        <v>934</v>
      </c>
      <c r="F42" s="267" t="s">
        <v>186</v>
      </c>
      <c r="G42" s="227"/>
      <c r="H42" s="227"/>
      <c r="I42" s="258"/>
      <c r="J42" s="258"/>
      <c r="K42" s="258"/>
      <c r="L42" s="227"/>
    </row>
    <row r="43" spans="1:12" s="229" customFormat="1" ht="16.2">
      <c r="A43" s="222"/>
      <c r="B43" s="227"/>
      <c r="C43" s="227"/>
      <c r="D43" s="227"/>
      <c r="E43" s="306" t="s">
        <v>934</v>
      </c>
      <c r="F43" s="258" t="s">
        <v>187</v>
      </c>
      <c r="G43" s="227"/>
      <c r="H43" s="227"/>
      <c r="I43" s="258"/>
      <c r="J43" s="258"/>
      <c r="K43" s="258"/>
      <c r="L43" s="227"/>
    </row>
    <row r="44" spans="1:12" s="229" customFormat="1" ht="16.2">
      <c r="A44" s="222"/>
      <c r="B44" s="227"/>
      <c r="C44" s="227"/>
      <c r="D44" s="227"/>
      <c r="E44" s="306" t="s">
        <v>934</v>
      </c>
      <c r="F44" s="481" t="s">
        <v>27</v>
      </c>
      <c r="G44" s="483"/>
      <c r="H44" s="258"/>
      <c r="J44" s="258"/>
      <c r="K44" s="258"/>
      <c r="L44" s="227"/>
    </row>
    <row r="45" spans="1:12" s="229" customFormat="1" ht="16.2">
      <c r="A45" s="222"/>
      <c r="B45" s="227"/>
      <c r="C45" s="306" t="s">
        <v>934</v>
      </c>
      <c r="D45" s="258" t="s">
        <v>1176</v>
      </c>
      <c r="E45" s="67"/>
      <c r="F45" s="262"/>
      <c r="G45" s="269"/>
      <c r="H45" s="56"/>
      <c r="I45" s="269"/>
      <c r="K45" s="248"/>
      <c r="L45" s="227"/>
    </row>
    <row r="46" spans="1:12" s="229" customFormat="1" ht="16.2">
      <c r="A46" s="222"/>
      <c r="B46" s="227"/>
      <c r="C46" s="259"/>
      <c r="D46" s="306" t="s">
        <v>934</v>
      </c>
      <c r="E46" s="258" t="s">
        <v>166</v>
      </c>
      <c r="F46" s="262"/>
      <c r="G46" s="269"/>
      <c r="H46" s="56"/>
      <c r="I46" s="269"/>
      <c r="K46" s="248"/>
      <c r="L46" s="227"/>
    </row>
    <row r="47" spans="1:12" ht="16.2">
      <c r="A47" s="222"/>
      <c r="B47" s="227"/>
      <c r="C47" s="227"/>
      <c r="D47" s="227"/>
      <c r="E47" s="306" t="s">
        <v>934</v>
      </c>
      <c r="F47" s="481" t="s">
        <v>176</v>
      </c>
      <c r="G47" s="483"/>
      <c r="H47" s="258"/>
      <c r="I47" s="46"/>
      <c r="L47" s="258"/>
    </row>
    <row r="48" spans="1:12" ht="16.2">
      <c r="A48" s="222"/>
      <c r="B48" s="100"/>
      <c r="C48" s="52"/>
      <c r="D48" s="306" t="s">
        <v>910</v>
      </c>
      <c r="E48" s="258" t="s">
        <v>175</v>
      </c>
      <c r="F48" s="52"/>
      <c r="G48" s="227"/>
      <c r="H48" s="227"/>
      <c r="I48" s="227"/>
      <c r="J48" s="227"/>
      <c r="K48" s="227"/>
      <c r="L48" s="227"/>
    </row>
    <row r="49" spans="1:12" s="31" customFormat="1" ht="16.2">
      <c r="A49" s="222"/>
      <c r="B49" s="227"/>
      <c r="C49" s="227"/>
      <c r="D49" s="227"/>
      <c r="E49" s="306" t="s">
        <v>934</v>
      </c>
      <c r="F49" s="481" t="s">
        <v>176</v>
      </c>
      <c r="G49" s="483"/>
      <c r="H49" s="258"/>
      <c r="I49" s="46"/>
      <c r="J49" s="258"/>
      <c r="K49" s="258"/>
      <c r="L49" s="258"/>
    </row>
    <row r="50" spans="1:12" s="229" customFormat="1" ht="16.2">
      <c r="A50" s="222"/>
      <c r="B50" s="227"/>
      <c r="C50" s="227"/>
      <c r="D50" s="227"/>
      <c r="E50" s="227"/>
      <c r="F50" s="262"/>
      <c r="G50" s="227"/>
      <c r="H50" s="56"/>
      <c r="I50" s="269"/>
      <c r="J50" s="269"/>
      <c r="K50" s="269"/>
      <c r="L50" s="258"/>
    </row>
    <row r="51" spans="1:12" s="281" customFormat="1" ht="16.2">
      <c r="A51" s="222"/>
      <c r="B51" s="227"/>
      <c r="C51" s="264" t="s">
        <v>35</v>
      </c>
      <c r="D51" s="222"/>
      <c r="E51" s="222"/>
      <c r="F51" s="222"/>
      <c r="G51" s="222"/>
      <c r="I51" s="227"/>
      <c r="J51" s="227"/>
      <c r="K51" s="227"/>
      <c r="L51" s="227"/>
    </row>
    <row r="52" spans="1:12" s="281" customFormat="1" ht="16.2">
      <c r="A52" s="222"/>
      <c r="B52" s="227"/>
      <c r="C52" s="498" t="s">
        <v>40</v>
      </c>
      <c r="D52" s="499"/>
      <c r="E52" s="499"/>
      <c r="F52" s="499"/>
      <c r="G52" s="499"/>
      <c r="H52" s="499"/>
      <c r="I52" s="499"/>
      <c r="J52" s="499"/>
      <c r="K52" s="499"/>
      <c r="L52" s="500"/>
    </row>
    <row r="53" spans="1:12" s="281" customFormat="1" ht="16.2">
      <c r="A53" s="222"/>
      <c r="B53" s="227"/>
      <c r="C53" s="501"/>
      <c r="D53" s="502"/>
      <c r="E53" s="502"/>
      <c r="F53" s="502"/>
      <c r="G53" s="502"/>
      <c r="H53" s="502"/>
      <c r="I53" s="502"/>
      <c r="J53" s="502"/>
      <c r="K53" s="502"/>
      <c r="L53" s="503"/>
    </row>
    <row r="54" spans="1:12" s="281" customFormat="1" ht="16.2">
      <c r="A54" s="90"/>
      <c r="B54" s="222"/>
      <c r="C54" s="247"/>
      <c r="D54" s="247"/>
      <c r="E54" s="247"/>
      <c r="F54" s="247"/>
      <c r="G54" s="247"/>
      <c r="H54" s="247"/>
      <c r="I54" s="222"/>
      <c r="J54" s="227"/>
      <c r="K54" s="227"/>
    </row>
    <row r="55" spans="1:12" ht="18.600000000000001">
      <c r="A55" s="222"/>
      <c r="B55" s="271" t="s">
        <v>188</v>
      </c>
      <c r="C55" s="227"/>
      <c r="D55" s="227"/>
      <c r="E55" s="227"/>
      <c r="F55" s="227"/>
      <c r="G55" s="227"/>
      <c r="H55" s="227"/>
      <c r="I55" s="227"/>
      <c r="J55" s="227"/>
      <c r="K55" s="227"/>
      <c r="L55" s="227"/>
    </row>
    <row r="56" spans="1:12" s="229" customFormat="1" ht="16.8" thickBot="1">
      <c r="A56" s="222"/>
      <c r="B56" s="272"/>
      <c r="C56" s="227"/>
      <c r="D56" s="227"/>
      <c r="E56" s="227"/>
      <c r="F56" s="227"/>
      <c r="G56" s="227"/>
      <c r="H56" s="227"/>
      <c r="I56" s="227"/>
      <c r="J56" s="227"/>
      <c r="K56" s="227"/>
      <c r="L56" s="227"/>
    </row>
    <row r="57" spans="1:12" ht="16.8" thickTop="1">
      <c r="A57" s="265" t="s">
        <v>190</v>
      </c>
      <c r="B57" s="282" t="s">
        <v>189</v>
      </c>
      <c r="C57" s="235" t="s">
        <v>1015</v>
      </c>
      <c r="D57" s="233"/>
      <c r="E57" s="233"/>
      <c r="F57" s="233"/>
      <c r="G57" s="233"/>
      <c r="H57" s="233"/>
      <c r="I57" s="233"/>
      <c r="J57" s="233"/>
      <c r="K57" s="233"/>
      <c r="L57" s="233"/>
    </row>
    <row r="58" spans="1:12" s="229" customFormat="1" ht="16.2">
      <c r="A58" s="222"/>
      <c r="B58" s="307" t="s">
        <v>934</v>
      </c>
      <c r="C58" s="237" t="s">
        <v>1016</v>
      </c>
      <c r="D58" s="227"/>
      <c r="E58" s="227"/>
      <c r="F58" s="227"/>
      <c r="G58" s="227"/>
      <c r="H58" s="227"/>
      <c r="I58" s="227"/>
      <c r="J58" s="227"/>
      <c r="K58" s="227"/>
      <c r="L58" s="56"/>
    </row>
    <row r="59" spans="1:12" s="229" customFormat="1" ht="16.2">
      <c r="A59" s="222"/>
      <c r="B59" s="249"/>
      <c r="C59" s="73" t="s">
        <v>200</v>
      </c>
      <c r="D59" s="227"/>
      <c r="E59" s="227"/>
      <c r="F59" s="227"/>
      <c r="G59" s="227"/>
      <c r="H59" s="227"/>
      <c r="I59" s="227"/>
      <c r="J59" s="227"/>
      <c r="K59" s="227"/>
      <c r="L59" s="56"/>
    </row>
    <row r="60" spans="1:12" ht="16.2">
      <c r="A60" s="222"/>
      <c r="B60" s="257"/>
      <c r="C60" s="306" t="s">
        <v>934</v>
      </c>
      <c r="D60" s="264" t="s">
        <v>203</v>
      </c>
      <c r="E60" s="49"/>
      <c r="F60" s="49"/>
      <c r="G60" s="49"/>
      <c r="H60" s="227"/>
      <c r="I60" s="227"/>
      <c r="J60" s="227"/>
      <c r="K60" s="227"/>
      <c r="L60" s="56"/>
    </row>
    <row r="61" spans="1:12" ht="16.2">
      <c r="A61" s="222"/>
      <c r="C61" s="306" t="s">
        <v>934</v>
      </c>
      <c r="D61" s="258" t="s">
        <v>204</v>
      </c>
      <c r="E61" s="74"/>
      <c r="F61" s="74"/>
      <c r="G61" s="73"/>
      <c r="H61" s="227"/>
      <c r="I61" s="227"/>
      <c r="J61" s="227"/>
      <c r="K61" s="227"/>
      <c r="L61" s="56"/>
    </row>
    <row r="62" spans="1:12" ht="16.2">
      <c r="A62" s="222"/>
      <c r="C62" s="306" t="s">
        <v>934</v>
      </c>
      <c r="D62" s="258" t="s">
        <v>205</v>
      </c>
      <c r="E62" s="227"/>
      <c r="F62" s="227"/>
      <c r="G62" s="227"/>
      <c r="H62" s="227"/>
      <c r="I62" s="227"/>
      <c r="J62" s="227"/>
      <c r="K62" s="227"/>
      <c r="L62" s="227"/>
    </row>
    <row r="63" spans="1:12" ht="16.2">
      <c r="A63" s="222"/>
      <c r="C63" s="306" t="s">
        <v>934</v>
      </c>
      <c r="D63" s="258" t="s">
        <v>207</v>
      </c>
      <c r="E63" s="227"/>
      <c r="F63" s="227"/>
      <c r="G63" s="227"/>
      <c r="H63" s="227"/>
      <c r="I63" s="227"/>
      <c r="J63" s="227"/>
      <c r="K63" s="227"/>
      <c r="L63" s="227"/>
    </row>
    <row r="64" spans="1:12" ht="16.2">
      <c r="A64" s="222"/>
      <c r="B64" s="67"/>
      <c r="C64" s="227" t="s">
        <v>209</v>
      </c>
      <c r="E64" s="227"/>
      <c r="F64" s="227"/>
      <c r="G64" s="227"/>
      <c r="H64" s="227"/>
      <c r="I64" s="227"/>
      <c r="J64" s="227"/>
      <c r="K64" s="227"/>
      <c r="L64" s="227"/>
    </row>
    <row r="65" spans="1:12" ht="16.2">
      <c r="A65" s="222"/>
      <c r="C65" s="306" t="s">
        <v>934</v>
      </c>
      <c r="D65" s="268" t="s">
        <v>216</v>
      </c>
      <c r="E65" s="227"/>
      <c r="F65" s="227"/>
      <c r="G65" s="227"/>
      <c r="H65" s="227"/>
      <c r="I65" s="227"/>
      <c r="J65" s="227"/>
      <c r="K65" s="227"/>
      <c r="L65" s="227"/>
    </row>
    <row r="66" spans="1:12" ht="16.2">
      <c r="A66" s="222"/>
      <c r="C66" s="227"/>
      <c r="D66" s="50" t="s">
        <v>1190</v>
      </c>
      <c r="E66" s="227"/>
      <c r="I66" s="227"/>
      <c r="J66" s="227"/>
      <c r="K66" s="490"/>
      <c r="L66" s="491"/>
    </row>
    <row r="67" spans="1:12" ht="16.2">
      <c r="A67" s="222"/>
      <c r="C67" s="306" t="s">
        <v>934</v>
      </c>
      <c r="D67" s="268" t="s">
        <v>222</v>
      </c>
      <c r="E67" s="227"/>
      <c r="F67" s="227"/>
      <c r="G67" s="227"/>
      <c r="H67" s="227"/>
      <c r="I67" s="227"/>
      <c r="J67" s="227"/>
      <c r="K67" s="227"/>
      <c r="L67" s="56"/>
    </row>
    <row r="68" spans="1:12" ht="16.2">
      <c r="A68" s="222"/>
      <c r="C68" s="227"/>
      <c r="D68" s="50" t="s">
        <v>1177</v>
      </c>
      <c r="E68" s="50"/>
      <c r="F68" s="227"/>
      <c r="G68" s="227"/>
      <c r="H68" s="222"/>
      <c r="I68" s="227"/>
      <c r="J68" s="227"/>
      <c r="K68" s="490"/>
      <c r="L68" s="491"/>
    </row>
    <row r="69" spans="1:12" s="229" customFormat="1" ht="16.2">
      <c r="A69" s="77"/>
      <c r="B69" s="88"/>
      <c r="C69" s="49"/>
      <c r="D69" s="227"/>
      <c r="E69" s="227"/>
      <c r="F69" s="227"/>
      <c r="G69" s="227"/>
      <c r="H69" s="227"/>
      <c r="I69" s="227"/>
      <c r="J69" s="227"/>
      <c r="K69" s="227"/>
      <c r="L69" s="227"/>
    </row>
    <row r="70" spans="1:12" s="281" customFormat="1" ht="16.2">
      <c r="A70" s="222"/>
      <c r="B70" s="227"/>
      <c r="C70" s="264" t="s">
        <v>35</v>
      </c>
      <c r="D70" s="222"/>
      <c r="E70" s="222"/>
      <c r="F70" s="222"/>
      <c r="G70" s="222"/>
      <c r="I70" s="227"/>
      <c r="J70" s="227"/>
      <c r="K70" s="227"/>
      <c r="L70" s="227"/>
    </row>
    <row r="71" spans="1:12" s="281" customFormat="1" ht="16.2">
      <c r="A71" s="222"/>
      <c r="B71" s="227"/>
      <c r="C71" s="498" t="s">
        <v>40</v>
      </c>
      <c r="D71" s="499"/>
      <c r="E71" s="499"/>
      <c r="F71" s="499"/>
      <c r="G71" s="499"/>
      <c r="H71" s="499"/>
      <c r="I71" s="499"/>
      <c r="J71" s="499"/>
      <c r="K71" s="499"/>
      <c r="L71" s="500"/>
    </row>
    <row r="72" spans="1:12" s="281" customFormat="1" ht="16.2">
      <c r="A72" s="222"/>
      <c r="B72" s="227"/>
      <c r="C72" s="501"/>
      <c r="D72" s="502"/>
      <c r="E72" s="502"/>
      <c r="F72" s="502"/>
      <c r="G72" s="502"/>
      <c r="H72" s="502"/>
      <c r="I72" s="502"/>
      <c r="J72" s="502"/>
      <c r="K72" s="502"/>
      <c r="L72" s="503"/>
    </row>
    <row r="73" spans="1:12" s="281" customFormat="1" ht="16.8" thickBot="1">
      <c r="A73" s="90"/>
      <c r="B73" s="222"/>
      <c r="C73" s="247"/>
      <c r="D73" s="247"/>
      <c r="E73" s="247"/>
      <c r="F73" s="247"/>
      <c r="G73" s="247"/>
      <c r="H73" s="247"/>
      <c r="I73" s="222"/>
      <c r="J73" s="227"/>
      <c r="K73" s="227"/>
    </row>
    <row r="74" spans="1:12" ht="16.8" thickTop="1">
      <c r="A74" s="265" t="s">
        <v>224</v>
      </c>
      <c r="B74" s="282" t="s">
        <v>223</v>
      </c>
      <c r="C74" s="235" t="s">
        <v>1017</v>
      </c>
      <c r="D74" s="233"/>
      <c r="E74" s="233"/>
      <c r="F74" s="233"/>
      <c r="G74" s="233"/>
      <c r="H74" s="233"/>
      <c r="I74" s="233"/>
      <c r="J74" s="233"/>
      <c r="K74" s="233"/>
      <c r="L74" s="233"/>
    </row>
    <row r="75" spans="1:12" s="229" customFormat="1" ht="16.2">
      <c r="A75" s="265"/>
      <c r="B75" s="307" t="s">
        <v>934</v>
      </c>
      <c r="C75" s="237" t="s">
        <v>1018</v>
      </c>
      <c r="D75" s="227"/>
      <c r="E75" s="227"/>
      <c r="F75" s="227"/>
      <c r="G75" s="227"/>
      <c r="H75" s="227"/>
      <c r="I75" s="227"/>
      <c r="J75" s="227"/>
      <c r="K75" s="227"/>
      <c r="L75" s="227"/>
    </row>
    <row r="76" spans="1:12" ht="16.2">
      <c r="A76" s="222"/>
      <c r="C76" s="306" t="s">
        <v>934</v>
      </c>
      <c r="D76" s="268" t="s">
        <v>225</v>
      </c>
      <c r="E76" s="50"/>
      <c r="F76" s="227"/>
      <c r="G76" s="227"/>
      <c r="H76" s="227"/>
      <c r="I76" s="227"/>
      <c r="J76" s="227"/>
      <c r="K76" s="227"/>
      <c r="L76" s="227"/>
    </row>
    <row r="77" spans="1:12" ht="16.2">
      <c r="A77" s="222"/>
      <c r="C77" s="70"/>
      <c r="D77" s="50" t="s">
        <v>226</v>
      </c>
      <c r="E77" s="227"/>
      <c r="F77" s="50"/>
      <c r="G77" s="227"/>
      <c r="H77" s="227"/>
      <c r="I77" s="227"/>
      <c r="J77" s="227"/>
      <c r="K77" s="227"/>
      <c r="L77" s="227"/>
    </row>
    <row r="78" spans="1:12" ht="16.2">
      <c r="A78" s="222"/>
      <c r="C78" s="70"/>
      <c r="D78" s="490"/>
      <c r="E78" s="491"/>
      <c r="F78" s="50" t="s">
        <v>227</v>
      </c>
      <c r="I78" s="227"/>
      <c r="J78" s="227"/>
      <c r="K78" s="281"/>
      <c r="L78" s="227"/>
    </row>
    <row r="79" spans="1:12" ht="16.2">
      <c r="A79" s="77"/>
      <c r="C79" s="70"/>
      <c r="D79" s="490"/>
      <c r="E79" s="491"/>
      <c r="F79" s="50" t="s">
        <v>228</v>
      </c>
      <c r="G79" s="227"/>
      <c r="H79" s="227"/>
      <c r="I79" s="227"/>
      <c r="J79" s="227"/>
      <c r="K79" s="281"/>
      <c r="L79" s="227"/>
    </row>
    <row r="80" spans="1:12" ht="16.2">
      <c r="A80" s="222"/>
      <c r="C80" s="306" t="s">
        <v>934</v>
      </c>
      <c r="D80" s="268" t="s">
        <v>229</v>
      </c>
      <c r="E80" s="50"/>
      <c r="G80" s="227"/>
      <c r="H80" s="227"/>
      <c r="I80" s="227"/>
      <c r="J80" s="227"/>
      <c r="K80" s="281"/>
      <c r="L80" s="227"/>
    </row>
    <row r="81" spans="1:12" s="248" customFormat="1" ht="16.2">
      <c r="A81" s="222"/>
      <c r="B81" s="227"/>
      <c r="C81" s="70"/>
      <c r="D81" s="50" t="s">
        <v>226</v>
      </c>
      <c r="E81" s="227"/>
      <c r="F81" s="50"/>
      <c r="G81" s="227"/>
      <c r="H81" s="227"/>
      <c r="I81" s="227"/>
      <c r="J81" s="227"/>
      <c r="K81" s="281"/>
      <c r="L81" s="227"/>
    </row>
    <row r="82" spans="1:12" s="248" customFormat="1" ht="16.2">
      <c r="A82" s="222"/>
      <c r="B82" s="227"/>
      <c r="C82" s="70"/>
      <c r="D82" s="490"/>
      <c r="E82" s="491"/>
      <c r="F82" s="50" t="s">
        <v>227</v>
      </c>
      <c r="G82" s="227"/>
      <c r="H82" s="227"/>
      <c r="I82" s="227"/>
      <c r="J82" s="227"/>
      <c r="K82" s="281"/>
      <c r="L82" s="227"/>
    </row>
    <row r="83" spans="1:12" s="248" customFormat="1" ht="16.2">
      <c r="A83" s="77"/>
      <c r="B83" s="227"/>
      <c r="C83" s="70"/>
      <c r="D83" s="490"/>
      <c r="E83" s="491"/>
      <c r="F83" s="50" t="s">
        <v>228</v>
      </c>
      <c r="G83" s="227"/>
      <c r="H83" s="227"/>
      <c r="I83" s="227"/>
      <c r="J83" s="227"/>
      <c r="K83" s="281"/>
      <c r="L83" s="227"/>
    </row>
    <row r="84" spans="1:12" ht="16.2">
      <c r="A84" s="77"/>
      <c r="C84" s="306" t="s">
        <v>934</v>
      </c>
      <c r="D84" s="268" t="s">
        <v>230</v>
      </c>
      <c r="E84" s="227"/>
      <c r="F84" s="56"/>
      <c r="G84" s="227"/>
      <c r="H84" s="227"/>
      <c r="I84" s="227"/>
      <c r="J84" s="227"/>
      <c r="K84" s="281"/>
      <c r="L84" s="227"/>
    </row>
    <row r="85" spans="1:12" s="229" customFormat="1" ht="16.2">
      <c r="A85" s="218"/>
      <c r="B85" s="227"/>
      <c r="C85" s="259"/>
      <c r="D85" s="490"/>
      <c r="E85" s="491"/>
      <c r="F85" s="50" t="s">
        <v>231</v>
      </c>
      <c r="G85" s="227"/>
      <c r="H85" s="227"/>
      <c r="I85" s="227"/>
      <c r="J85" s="227"/>
      <c r="K85" s="281"/>
      <c r="L85" s="227"/>
    </row>
    <row r="86" spans="1:12" s="229" customFormat="1" ht="16.2">
      <c r="A86" s="218"/>
      <c r="B86" s="227"/>
      <c r="C86" s="259"/>
      <c r="D86" s="490"/>
      <c r="E86" s="491"/>
      <c r="F86" s="50" t="s">
        <v>228</v>
      </c>
      <c r="G86" s="227"/>
      <c r="H86" s="227"/>
      <c r="I86" s="227"/>
      <c r="J86" s="227"/>
      <c r="K86" s="281"/>
      <c r="L86" s="227"/>
    </row>
    <row r="87" spans="1:12" ht="16.2">
      <c r="A87" s="222"/>
      <c r="C87" s="306" t="s">
        <v>934</v>
      </c>
      <c r="D87" s="258" t="s">
        <v>232</v>
      </c>
      <c r="E87" s="52"/>
      <c r="F87" s="93"/>
      <c r="G87" s="52"/>
      <c r="H87" s="227"/>
      <c r="I87" s="227"/>
      <c r="J87" s="227"/>
      <c r="K87" s="281"/>
      <c r="L87" s="227"/>
    </row>
    <row r="88" spans="1:12" s="229" customFormat="1" ht="16.2">
      <c r="A88" s="222"/>
      <c r="B88" s="227"/>
      <c r="C88" s="259"/>
      <c r="D88" s="490"/>
      <c r="E88" s="491"/>
      <c r="F88" s="50" t="s">
        <v>231</v>
      </c>
      <c r="G88" s="227"/>
      <c r="H88" s="227"/>
      <c r="I88" s="227"/>
      <c r="J88" s="227"/>
      <c r="K88" s="281"/>
      <c r="L88" s="227"/>
    </row>
    <row r="89" spans="1:12" s="229" customFormat="1" ht="16.2">
      <c r="A89" s="222"/>
      <c r="B89" s="227"/>
      <c r="C89" s="259"/>
      <c r="D89" s="490"/>
      <c r="E89" s="491"/>
      <c r="F89" s="50" t="s">
        <v>228</v>
      </c>
      <c r="G89" s="227"/>
      <c r="H89" s="227"/>
      <c r="I89" s="227"/>
      <c r="J89" s="227"/>
      <c r="K89" s="281"/>
      <c r="L89" s="227"/>
    </row>
    <row r="90" spans="1:12" s="229" customFormat="1" ht="16.2">
      <c r="A90" s="222"/>
      <c r="B90" s="227"/>
      <c r="C90" s="227"/>
      <c r="D90" s="227"/>
      <c r="E90" s="56"/>
      <c r="F90" s="56"/>
      <c r="G90" s="93"/>
      <c r="H90" s="227"/>
      <c r="I90" s="227"/>
      <c r="J90" s="227"/>
      <c r="K90" s="281"/>
      <c r="L90" s="227"/>
    </row>
    <row r="91" spans="1:12" s="281" customFormat="1" ht="16.2">
      <c r="A91" s="222"/>
      <c r="B91" s="227"/>
      <c r="C91" s="264" t="s">
        <v>35</v>
      </c>
      <c r="D91" s="222"/>
      <c r="E91" s="222"/>
      <c r="F91" s="222"/>
      <c r="G91" s="222"/>
      <c r="I91" s="227"/>
      <c r="J91" s="227"/>
      <c r="K91" s="227"/>
      <c r="L91" s="227"/>
    </row>
    <row r="92" spans="1:12" s="281" customFormat="1" ht="16.2">
      <c r="A92" s="222"/>
      <c r="B92" s="227"/>
      <c r="C92" s="498" t="s">
        <v>40</v>
      </c>
      <c r="D92" s="499"/>
      <c r="E92" s="499"/>
      <c r="F92" s="499"/>
      <c r="G92" s="499"/>
      <c r="H92" s="499"/>
      <c r="I92" s="499"/>
      <c r="J92" s="499"/>
      <c r="K92" s="499"/>
      <c r="L92" s="500"/>
    </row>
    <row r="93" spans="1:12" s="281" customFormat="1" ht="16.2">
      <c r="A93" s="222"/>
      <c r="B93" s="227"/>
      <c r="C93" s="501"/>
      <c r="D93" s="502"/>
      <c r="E93" s="502"/>
      <c r="F93" s="502"/>
      <c r="G93" s="502"/>
      <c r="H93" s="502"/>
      <c r="I93" s="502"/>
      <c r="J93" s="502"/>
      <c r="K93" s="502"/>
      <c r="L93" s="503"/>
    </row>
    <row r="94" spans="1:12" s="281" customFormat="1" ht="16.8" thickBot="1">
      <c r="A94" s="90"/>
      <c r="B94" s="222"/>
      <c r="C94" s="247"/>
      <c r="D94" s="247"/>
      <c r="E94" s="247"/>
      <c r="F94" s="247"/>
      <c r="G94" s="247"/>
      <c r="H94" s="247"/>
      <c r="I94" s="222"/>
      <c r="J94" s="227"/>
      <c r="K94" s="227"/>
    </row>
    <row r="95" spans="1:12" ht="16.8" thickTop="1">
      <c r="A95" s="265" t="s">
        <v>234</v>
      </c>
      <c r="B95" s="282" t="s">
        <v>233</v>
      </c>
      <c r="C95" s="235" t="s">
        <v>1019</v>
      </c>
      <c r="D95" s="233"/>
      <c r="E95" s="233"/>
      <c r="F95" s="233"/>
      <c r="G95" s="233"/>
      <c r="H95" s="233"/>
      <c r="I95" s="233"/>
      <c r="J95" s="233"/>
      <c r="K95" s="233"/>
      <c r="L95" s="233"/>
    </row>
    <row r="96" spans="1:12" s="229" customFormat="1" ht="16.2">
      <c r="A96" s="265"/>
      <c r="B96" s="307" t="s">
        <v>934</v>
      </c>
      <c r="C96" s="237" t="s">
        <v>1020</v>
      </c>
      <c r="D96" s="227"/>
      <c r="E96" s="227"/>
      <c r="F96" s="227"/>
      <c r="G96" s="227"/>
      <c r="H96" s="227"/>
      <c r="I96" s="227"/>
      <c r="J96" s="227"/>
      <c r="K96" s="227"/>
      <c r="L96" s="34"/>
    </row>
    <row r="97" spans="1:12" ht="16.2">
      <c r="A97" s="222"/>
      <c r="B97" s="84"/>
      <c r="C97" s="50" t="s">
        <v>235</v>
      </c>
      <c r="D97" s="227"/>
      <c r="E97" s="50"/>
      <c r="F97" s="227"/>
      <c r="G97" s="227"/>
      <c r="H97" s="227"/>
      <c r="I97" s="227"/>
      <c r="J97" s="227"/>
      <c r="K97" s="227"/>
      <c r="L97" s="227"/>
    </row>
    <row r="98" spans="1:12" s="229" customFormat="1" ht="16.2">
      <c r="A98" s="222"/>
      <c r="B98" s="84"/>
      <c r="C98" s="490"/>
      <c r="D98" s="491"/>
      <c r="E98" s="50" t="s">
        <v>227</v>
      </c>
      <c r="F98" s="227"/>
      <c r="G98" s="227"/>
      <c r="H98" s="227"/>
      <c r="I98" s="227"/>
      <c r="J98" s="227"/>
    </row>
    <row r="99" spans="1:12" s="31" customFormat="1" ht="16.2">
      <c r="A99" s="222"/>
      <c r="B99" s="84"/>
      <c r="C99" s="490"/>
      <c r="D99" s="491"/>
      <c r="E99" s="50" t="s">
        <v>228</v>
      </c>
      <c r="F99" s="227"/>
      <c r="G99" s="227"/>
      <c r="H99" s="227"/>
      <c r="I99" s="227"/>
      <c r="J99" s="227"/>
    </row>
    <row r="100" spans="1:12" ht="16.2">
      <c r="A100" s="222"/>
      <c r="B100" s="84"/>
      <c r="C100" s="50" t="s">
        <v>236</v>
      </c>
      <c r="D100" s="227"/>
      <c r="E100" s="227"/>
      <c r="F100" s="227"/>
      <c r="G100" s="227"/>
      <c r="H100" s="227"/>
      <c r="I100" s="227"/>
      <c r="J100" s="227"/>
      <c r="K100" s="227"/>
      <c r="L100" s="227"/>
    </row>
    <row r="101" spans="1:12" ht="16.2">
      <c r="A101" s="222"/>
      <c r="C101" s="306" t="s">
        <v>934</v>
      </c>
      <c r="D101" s="258" t="s">
        <v>237</v>
      </c>
      <c r="E101" s="258"/>
      <c r="F101" s="227"/>
      <c r="G101" s="227"/>
      <c r="H101" s="227"/>
      <c r="I101" s="227"/>
      <c r="J101" s="227"/>
      <c r="K101" s="227"/>
      <c r="L101" s="227"/>
    </row>
    <row r="102" spans="1:12" ht="16.2">
      <c r="A102" s="222"/>
      <c r="C102" s="306" t="s">
        <v>934</v>
      </c>
      <c r="D102" s="258" t="s">
        <v>238</v>
      </c>
      <c r="E102" s="258"/>
      <c r="F102" s="227"/>
      <c r="G102" s="227"/>
      <c r="H102" s="227"/>
      <c r="I102" s="227"/>
      <c r="J102" s="227"/>
      <c r="K102" s="227"/>
      <c r="L102" s="227"/>
    </row>
    <row r="103" spans="1:12" ht="16.2">
      <c r="A103" s="222"/>
      <c r="C103" s="306" t="s">
        <v>934</v>
      </c>
      <c r="D103" s="268" t="s">
        <v>239</v>
      </c>
      <c r="E103" s="258"/>
      <c r="F103" s="227"/>
      <c r="G103" s="227"/>
      <c r="H103" s="227"/>
      <c r="I103" s="227"/>
      <c r="J103" s="227"/>
      <c r="K103" s="227"/>
      <c r="L103" s="227"/>
    </row>
    <row r="104" spans="1:12" ht="16.2">
      <c r="A104" s="222"/>
      <c r="C104" s="306" t="s">
        <v>934</v>
      </c>
      <c r="D104" s="258" t="s">
        <v>240</v>
      </c>
      <c r="E104" s="258"/>
      <c r="F104" s="227"/>
      <c r="G104" s="227"/>
      <c r="H104" s="227"/>
      <c r="I104" s="227"/>
      <c r="J104" s="227"/>
      <c r="K104" s="227"/>
      <c r="L104" s="227"/>
    </row>
    <row r="105" spans="1:12" ht="16.2">
      <c r="A105" s="222"/>
      <c r="C105" s="306" t="s">
        <v>934</v>
      </c>
      <c r="D105" s="258" t="s">
        <v>241</v>
      </c>
      <c r="E105" s="258"/>
      <c r="F105" s="227"/>
      <c r="G105" s="227"/>
      <c r="H105" s="227"/>
      <c r="I105" s="227"/>
      <c r="J105" s="227"/>
      <c r="K105" s="227"/>
      <c r="L105" s="227"/>
    </row>
    <row r="106" spans="1:12" ht="16.2">
      <c r="A106" s="222"/>
      <c r="C106" s="306" t="s">
        <v>934</v>
      </c>
      <c r="D106" s="258" t="s">
        <v>242</v>
      </c>
      <c r="E106" s="258"/>
      <c r="F106" s="227"/>
      <c r="G106" s="227"/>
      <c r="H106" s="227"/>
      <c r="I106" s="227"/>
      <c r="J106" s="227"/>
      <c r="K106" s="227"/>
      <c r="L106" s="227"/>
    </row>
    <row r="107" spans="1:12" ht="16.2">
      <c r="A107" s="222"/>
      <c r="C107" s="306" t="s">
        <v>934</v>
      </c>
      <c r="D107" s="258" t="s">
        <v>243</v>
      </c>
      <c r="E107" s="258"/>
      <c r="F107" s="227"/>
      <c r="G107" s="227"/>
      <c r="H107" s="227"/>
      <c r="I107" s="227"/>
      <c r="J107" s="227"/>
      <c r="K107" s="227"/>
      <c r="L107" s="227"/>
    </row>
    <row r="108" spans="1:12" ht="16.2">
      <c r="A108" s="222"/>
      <c r="C108" s="306" t="s">
        <v>934</v>
      </c>
      <c r="D108" s="258" t="s">
        <v>244</v>
      </c>
      <c r="E108" s="258"/>
      <c r="F108" s="227"/>
      <c r="G108" s="227"/>
      <c r="H108" s="227"/>
      <c r="I108" s="227"/>
      <c r="J108" s="227"/>
      <c r="K108" s="227"/>
      <c r="L108" s="227"/>
    </row>
    <row r="109" spans="1:12" ht="16.2">
      <c r="A109" s="222"/>
      <c r="C109" s="306" t="s">
        <v>934</v>
      </c>
      <c r="D109" s="258" t="s">
        <v>245</v>
      </c>
      <c r="E109" s="258"/>
      <c r="F109" s="227"/>
      <c r="G109" s="227"/>
      <c r="H109" s="227"/>
      <c r="I109" s="227"/>
      <c r="J109" s="227"/>
      <c r="K109" s="227"/>
      <c r="L109" s="227"/>
    </row>
    <row r="110" spans="1:12" ht="16.2">
      <c r="A110" s="222"/>
      <c r="C110" s="306" t="s">
        <v>934</v>
      </c>
      <c r="D110" s="258" t="s">
        <v>248</v>
      </c>
      <c r="E110" s="258"/>
      <c r="F110" s="227"/>
      <c r="G110" s="227"/>
      <c r="H110" s="227"/>
      <c r="I110" s="227"/>
      <c r="J110" s="227"/>
      <c r="K110" s="227"/>
      <c r="L110" s="227"/>
    </row>
    <row r="111" spans="1:12" ht="16.2">
      <c r="A111" s="222"/>
      <c r="C111" s="306" t="s">
        <v>934</v>
      </c>
      <c r="D111" s="481" t="s">
        <v>27</v>
      </c>
      <c r="E111" s="482"/>
      <c r="F111" s="483"/>
      <c r="G111" s="229"/>
      <c r="H111" s="227"/>
      <c r="I111" s="227"/>
      <c r="J111" s="227"/>
      <c r="K111" s="227"/>
      <c r="L111" s="227"/>
    </row>
    <row r="112" spans="1:12" s="229" customFormat="1" ht="16.2">
      <c r="A112" s="222"/>
      <c r="B112" s="225"/>
      <c r="C112" s="227"/>
      <c r="D112" s="262"/>
      <c r="E112" s="270"/>
      <c r="F112" s="269"/>
      <c r="G112" s="269"/>
      <c r="H112" s="258"/>
      <c r="I112" s="227"/>
      <c r="J112" s="227"/>
      <c r="K112" s="227"/>
      <c r="L112" s="258"/>
    </row>
    <row r="113" spans="1:12" s="281" customFormat="1" ht="16.2">
      <c r="A113" s="222"/>
      <c r="B113" s="227"/>
      <c r="C113" s="264" t="s">
        <v>35</v>
      </c>
      <c r="D113" s="222"/>
      <c r="E113" s="222"/>
      <c r="F113" s="222"/>
      <c r="G113" s="222"/>
      <c r="I113" s="227"/>
      <c r="J113" s="227"/>
      <c r="K113" s="227"/>
      <c r="L113" s="227"/>
    </row>
    <row r="114" spans="1:12" s="281" customFormat="1" ht="16.2">
      <c r="A114" s="222"/>
      <c r="B114" s="227"/>
      <c r="C114" s="498" t="s">
        <v>40</v>
      </c>
      <c r="D114" s="499"/>
      <c r="E114" s="499"/>
      <c r="F114" s="499"/>
      <c r="G114" s="499"/>
      <c r="H114" s="499"/>
      <c r="I114" s="499"/>
      <c r="J114" s="499"/>
      <c r="K114" s="499"/>
      <c r="L114" s="500"/>
    </row>
    <row r="115" spans="1:12" s="281" customFormat="1" ht="16.2">
      <c r="A115" s="222"/>
      <c r="B115" s="227"/>
      <c r="C115" s="501"/>
      <c r="D115" s="502"/>
      <c r="E115" s="502"/>
      <c r="F115" s="502"/>
      <c r="G115" s="502"/>
      <c r="H115" s="502"/>
      <c r="I115" s="502"/>
      <c r="J115" s="502"/>
      <c r="K115" s="502"/>
      <c r="L115" s="503"/>
    </row>
    <row r="116" spans="1:12" s="281" customFormat="1" ht="16.8" thickBot="1">
      <c r="A116" s="90"/>
      <c r="B116" s="222"/>
      <c r="C116" s="247"/>
      <c r="D116" s="247"/>
      <c r="E116" s="247"/>
      <c r="F116" s="247"/>
      <c r="G116" s="247"/>
      <c r="H116" s="247"/>
      <c r="I116" s="222"/>
      <c r="J116" s="227"/>
      <c r="K116" s="227"/>
    </row>
    <row r="117" spans="1:12" ht="16.8" thickTop="1">
      <c r="A117" s="265" t="s">
        <v>252</v>
      </c>
      <c r="B117" s="282" t="s">
        <v>250</v>
      </c>
      <c r="C117" s="309" t="s">
        <v>1021</v>
      </c>
      <c r="D117" s="233"/>
      <c r="E117" s="233"/>
      <c r="F117" s="233"/>
      <c r="G117" s="233"/>
      <c r="H117" s="233"/>
      <c r="I117" s="233"/>
      <c r="J117" s="233"/>
      <c r="K117" s="233"/>
      <c r="L117" s="233"/>
    </row>
    <row r="118" spans="1:12" s="229" customFormat="1" ht="16.2">
      <c r="A118" s="265"/>
      <c r="B118" s="307" t="s">
        <v>934</v>
      </c>
      <c r="C118" s="237" t="s">
        <v>1022</v>
      </c>
      <c r="D118" s="227"/>
      <c r="E118" s="227"/>
      <c r="F118" s="227"/>
      <c r="G118" s="227"/>
      <c r="H118" s="227"/>
      <c r="I118" s="227"/>
      <c r="J118" s="227"/>
      <c r="K118" s="227"/>
      <c r="L118" s="227"/>
    </row>
    <row r="119" spans="1:12" ht="16.2">
      <c r="A119" s="227"/>
      <c r="B119" s="268"/>
      <c r="C119" s="45" t="s">
        <v>923</v>
      </c>
      <c r="D119" s="258"/>
      <c r="E119" s="258"/>
      <c r="F119" s="227"/>
      <c r="G119" s="227"/>
      <c r="H119" s="227"/>
      <c r="I119" s="227"/>
      <c r="J119" s="227"/>
      <c r="K119" s="227"/>
      <c r="L119" s="227"/>
    </row>
    <row r="120" spans="1:12" ht="16.2">
      <c r="A120" s="227"/>
      <c r="C120" s="306" t="s">
        <v>934</v>
      </c>
      <c r="D120" s="258" t="s">
        <v>257</v>
      </c>
      <c r="E120" s="227"/>
      <c r="F120" s="227"/>
      <c r="G120" s="227"/>
      <c r="H120" s="227"/>
      <c r="I120" s="227"/>
      <c r="J120" s="227"/>
      <c r="K120" s="227"/>
      <c r="L120" s="227"/>
    </row>
    <row r="121" spans="1:12" ht="16.2">
      <c r="A121" s="227"/>
      <c r="C121" s="227"/>
      <c r="D121" s="222" t="s">
        <v>258</v>
      </c>
      <c r="E121" s="227"/>
      <c r="F121" s="227"/>
      <c r="G121" s="227"/>
      <c r="H121" s="227"/>
      <c r="I121" s="227"/>
      <c r="J121" s="227"/>
      <c r="K121" s="227"/>
      <c r="L121" s="227"/>
    </row>
    <row r="122" spans="1:12" ht="16.2">
      <c r="A122" s="227"/>
      <c r="D122" s="306" t="s">
        <v>934</v>
      </c>
      <c r="E122" s="258" t="s">
        <v>260</v>
      </c>
      <c r="F122" s="258"/>
      <c r="G122" s="258"/>
      <c r="H122" s="227"/>
      <c r="I122" s="227"/>
      <c r="J122" s="227"/>
      <c r="K122" s="227"/>
      <c r="L122" s="227"/>
    </row>
    <row r="123" spans="1:12" ht="16.2">
      <c r="A123" s="227"/>
      <c r="D123" s="306" t="s">
        <v>934</v>
      </c>
      <c r="E123" s="258" t="s">
        <v>237</v>
      </c>
      <c r="F123" s="258"/>
      <c r="G123" s="258"/>
      <c r="H123" s="227"/>
      <c r="I123" s="227"/>
      <c r="J123" s="227"/>
      <c r="K123" s="227"/>
      <c r="L123" s="227"/>
    </row>
    <row r="124" spans="1:12" ht="16.2">
      <c r="A124" s="227"/>
      <c r="D124" s="306" t="s">
        <v>934</v>
      </c>
      <c r="E124" s="258" t="s">
        <v>238</v>
      </c>
      <c r="F124" s="258"/>
      <c r="G124" s="258"/>
      <c r="H124" s="227"/>
      <c r="I124" s="227"/>
      <c r="J124" s="227"/>
      <c r="K124" s="227"/>
      <c r="L124" s="227"/>
    </row>
    <row r="125" spans="1:12" ht="16.2">
      <c r="A125" s="227"/>
      <c r="D125" s="306" t="s">
        <v>934</v>
      </c>
      <c r="E125" s="268" t="s">
        <v>239</v>
      </c>
      <c r="F125" s="258"/>
      <c r="G125" s="258"/>
      <c r="H125" s="227"/>
      <c r="I125" s="227"/>
      <c r="J125" s="227"/>
      <c r="K125" s="227"/>
      <c r="L125" s="227"/>
    </row>
    <row r="126" spans="1:12" ht="16.2">
      <c r="A126" s="227"/>
      <c r="D126" s="306" t="s">
        <v>934</v>
      </c>
      <c r="E126" s="258" t="s">
        <v>1435</v>
      </c>
      <c r="F126" s="258"/>
      <c r="G126" s="258"/>
      <c r="H126" s="227"/>
      <c r="I126" s="227"/>
      <c r="J126" s="227"/>
      <c r="K126" s="227"/>
      <c r="L126" s="227"/>
    </row>
    <row r="127" spans="1:12" ht="16.2">
      <c r="A127" s="227"/>
      <c r="D127" s="306" t="s">
        <v>934</v>
      </c>
      <c r="E127" s="258" t="s">
        <v>241</v>
      </c>
      <c r="F127" s="258"/>
      <c r="G127" s="258"/>
      <c r="H127" s="227"/>
      <c r="I127" s="227"/>
      <c r="J127" s="227"/>
      <c r="K127" s="227"/>
      <c r="L127" s="227"/>
    </row>
    <row r="128" spans="1:12" ht="16.2">
      <c r="A128" s="227"/>
      <c r="D128" s="306" t="s">
        <v>934</v>
      </c>
      <c r="E128" s="258" t="s">
        <v>265</v>
      </c>
      <c r="F128" s="258"/>
      <c r="G128" s="258"/>
      <c r="H128" s="227"/>
      <c r="I128" s="227"/>
      <c r="J128" s="227"/>
      <c r="K128" s="227"/>
      <c r="L128" s="227"/>
    </row>
    <row r="129" spans="1:13" ht="16.2">
      <c r="A129" s="227"/>
      <c r="D129" s="306" t="s">
        <v>934</v>
      </c>
      <c r="E129" s="258" t="s">
        <v>243</v>
      </c>
      <c r="F129" s="258"/>
      <c r="G129" s="258"/>
      <c r="H129" s="227"/>
      <c r="I129" s="227"/>
      <c r="J129" s="227"/>
      <c r="K129" s="227"/>
      <c r="L129" s="227"/>
    </row>
    <row r="130" spans="1:13" ht="16.2">
      <c r="A130" s="227"/>
      <c r="D130" s="306" t="s">
        <v>934</v>
      </c>
      <c r="E130" s="258" t="s">
        <v>244</v>
      </c>
      <c r="F130" s="258"/>
      <c r="G130" s="258"/>
      <c r="H130" s="227"/>
      <c r="I130" s="227"/>
      <c r="J130" s="227"/>
      <c r="K130" s="227"/>
      <c r="L130" s="227"/>
    </row>
    <row r="131" spans="1:13" ht="16.2">
      <c r="A131" s="227"/>
      <c r="D131" s="306" t="s">
        <v>934</v>
      </c>
      <c r="E131" s="258" t="s">
        <v>245</v>
      </c>
      <c r="F131" s="258"/>
      <c r="G131" s="258"/>
      <c r="H131" s="227"/>
      <c r="I131" s="227"/>
      <c r="J131" s="227"/>
      <c r="K131" s="227"/>
      <c r="L131" s="227"/>
    </row>
    <row r="132" spans="1:13" ht="16.2">
      <c r="A132" s="227"/>
      <c r="D132" s="306" t="s">
        <v>934</v>
      </c>
      <c r="E132" s="258" t="s">
        <v>248</v>
      </c>
      <c r="F132" s="258"/>
      <c r="G132" s="258"/>
      <c r="H132" s="227"/>
      <c r="I132" s="227"/>
      <c r="J132" s="227"/>
      <c r="K132" s="227"/>
      <c r="L132" s="227"/>
    </row>
    <row r="133" spans="1:13" ht="16.2">
      <c r="A133" s="227"/>
      <c r="D133" s="306" t="s">
        <v>934</v>
      </c>
      <c r="E133" s="481" t="s">
        <v>27</v>
      </c>
      <c r="F133" s="482"/>
      <c r="G133" s="483"/>
      <c r="H133" s="229"/>
      <c r="I133" s="227"/>
      <c r="J133" s="227"/>
      <c r="K133" s="227"/>
      <c r="L133" s="227"/>
      <c r="M133" s="227"/>
    </row>
    <row r="134" spans="1:13" ht="16.2">
      <c r="A134" s="227"/>
      <c r="C134" s="306" t="s">
        <v>934</v>
      </c>
      <c r="D134" s="258" t="s">
        <v>268</v>
      </c>
      <c r="E134" s="227"/>
      <c r="F134" s="227"/>
      <c r="G134" s="227"/>
      <c r="H134" s="227"/>
      <c r="I134" s="227"/>
      <c r="J134" s="227"/>
      <c r="K134" s="227"/>
      <c r="L134" s="227"/>
    </row>
    <row r="135" spans="1:13" ht="16.2">
      <c r="A135" s="227"/>
      <c r="C135" s="227"/>
      <c r="D135" s="222" t="s">
        <v>258</v>
      </c>
      <c r="E135" s="258"/>
      <c r="F135" s="258"/>
      <c r="G135" s="227"/>
      <c r="H135" s="227"/>
      <c r="I135" s="227"/>
      <c r="J135" s="227"/>
      <c r="K135" s="227"/>
      <c r="L135" s="227"/>
    </row>
    <row r="136" spans="1:13" ht="16.2">
      <c r="A136" s="227"/>
      <c r="D136" s="306" t="s">
        <v>934</v>
      </c>
      <c r="E136" s="258" t="s">
        <v>260</v>
      </c>
      <c r="F136" s="258"/>
      <c r="G136" s="258"/>
      <c r="H136" s="227"/>
      <c r="I136" s="227"/>
      <c r="J136" s="227"/>
      <c r="K136" s="227"/>
      <c r="L136" s="227"/>
    </row>
    <row r="137" spans="1:13" ht="16.2">
      <c r="A137" s="227"/>
      <c r="D137" s="306" t="s">
        <v>934</v>
      </c>
      <c r="E137" s="258" t="s">
        <v>237</v>
      </c>
      <c r="F137" s="258"/>
      <c r="G137" s="258"/>
      <c r="H137" s="227"/>
      <c r="I137" s="227"/>
      <c r="J137" s="227"/>
      <c r="K137" s="227"/>
      <c r="L137" s="227"/>
    </row>
    <row r="138" spans="1:13" ht="16.2">
      <c r="A138" s="227"/>
      <c r="D138" s="306" t="s">
        <v>934</v>
      </c>
      <c r="E138" s="258" t="s">
        <v>238</v>
      </c>
      <c r="F138" s="258"/>
      <c r="G138" s="258"/>
      <c r="H138" s="227"/>
      <c r="I138" s="227"/>
      <c r="J138" s="227"/>
      <c r="K138" s="227"/>
      <c r="L138" s="227"/>
    </row>
    <row r="139" spans="1:13" ht="16.2">
      <c r="A139" s="227"/>
      <c r="D139" s="306" t="s">
        <v>934</v>
      </c>
      <c r="E139" s="258" t="s">
        <v>239</v>
      </c>
      <c r="F139" s="258"/>
      <c r="G139" s="258"/>
      <c r="H139" s="227"/>
      <c r="I139" s="227"/>
      <c r="J139" s="227"/>
      <c r="K139" s="227"/>
      <c r="L139" s="227"/>
    </row>
    <row r="140" spans="1:13" ht="16.2">
      <c r="A140" s="227"/>
      <c r="D140" s="306" t="s">
        <v>934</v>
      </c>
      <c r="E140" s="258" t="s">
        <v>1435</v>
      </c>
      <c r="F140" s="258"/>
      <c r="G140" s="258"/>
      <c r="H140" s="227"/>
      <c r="I140" s="227"/>
      <c r="J140" s="227"/>
      <c r="K140" s="227"/>
      <c r="L140" s="227"/>
    </row>
    <row r="141" spans="1:13" ht="16.2">
      <c r="A141" s="227"/>
      <c r="D141" s="306" t="s">
        <v>934</v>
      </c>
      <c r="E141" s="258" t="s">
        <v>241</v>
      </c>
      <c r="F141" s="258"/>
      <c r="G141" s="258"/>
      <c r="H141" s="227"/>
      <c r="I141" s="227"/>
      <c r="J141" s="227"/>
      <c r="K141" s="227"/>
      <c r="L141" s="227"/>
    </row>
    <row r="142" spans="1:13" ht="16.2">
      <c r="A142" s="227"/>
      <c r="D142" s="306" t="s">
        <v>934</v>
      </c>
      <c r="E142" s="258" t="s">
        <v>265</v>
      </c>
      <c r="F142" s="258"/>
      <c r="G142" s="258"/>
      <c r="H142" s="227"/>
      <c r="I142" s="227"/>
      <c r="J142" s="227"/>
      <c r="K142" s="227"/>
      <c r="L142" s="227"/>
    </row>
    <row r="143" spans="1:13" ht="16.2">
      <c r="A143" s="227"/>
      <c r="D143" s="306" t="s">
        <v>934</v>
      </c>
      <c r="E143" s="258" t="s">
        <v>243</v>
      </c>
      <c r="F143" s="258"/>
      <c r="G143" s="258"/>
      <c r="H143" s="227"/>
      <c r="I143" s="227"/>
      <c r="J143" s="227"/>
      <c r="K143" s="227"/>
      <c r="L143" s="227"/>
    </row>
    <row r="144" spans="1:13" s="281" customFormat="1" ht="16.2">
      <c r="A144" s="227"/>
      <c r="B144" s="227"/>
      <c r="C144" s="227"/>
      <c r="D144" s="306" t="s">
        <v>934</v>
      </c>
      <c r="E144" s="258" t="s">
        <v>244</v>
      </c>
      <c r="F144" s="258"/>
      <c r="G144" s="258"/>
      <c r="H144" s="227"/>
      <c r="I144" s="227"/>
      <c r="J144" s="227"/>
      <c r="K144" s="227"/>
      <c r="L144" s="227"/>
    </row>
    <row r="145" spans="1:13" s="281" customFormat="1" ht="16.2">
      <c r="A145" s="227"/>
      <c r="B145" s="227"/>
      <c r="C145" s="227"/>
      <c r="D145" s="306" t="s">
        <v>934</v>
      </c>
      <c r="E145" s="258" t="s">
        <v>245</v>
      </c>
      <c r="F145" s="258"/>
      <c r="G145" s="258"/>
      <c r="H145" s="227"/>
      <c r="I145" s="227"/>
      <c r="J145" s="227"/>
      <c r="K145" s="227"/>
      <c r="L145" s="227"/>
    </row>
    <row r="146" spans="1:13" ht="16.2">
      <c r="A146" s="227"/>
      <c r="D146" s="306" t="s">
        <v>934</v>
      </c>
      <c r="E146" s="258" t="s">
        <v>248</v>
      </c>
      <c r="F146" s="258"/>
      <c r="G146" s="258"/>
      <c r="H146" s="227"/>
      <c r="I146" s="227"/>
      <c r="J146" s="227"/>
      <c r="K146" s="227"/>
      <c r="L146" s="227"/>
    </row>
    <row r="147" spans="1:13" ht="16.2">
      <c r="A147" s="227"/>
      <c r="D147" s="306" t="s">
        <v>934</v>
      </c>
      <c r="E147" s="481" t="s">
        <v>27</v>
      </c>
      <c r="F147" s="482"/>
      <c r="G147" s="483"/>
      <c r="H147" s="229"/>
      <c r="I147" s="227"/>
      <c r="J147" s="227"/>
      <c r="K147" s="227"/>
      <c r="L147" s="227"/>
      <c r="M147" s="227"/>
    </row>
    <row r="148" spans="1:13" s="248" customFormat="1" ht="16.2">
      <c r="A148" s="222"/>
      <c r="B148" s="227"/>
      <c r="C148" s="50" t="s">
        <v>1177</v>
      </c>
      <c r="E148" s="50"/>
      <c r="F148" s="227"/>
      <c r="G148" s="227"/>
      <c r="H148" s="222"/>
      <c r="I148" s="227"/>
      <c r="J148" s="227"/>
      <c r="K148" s="490"/>
      <c r="L148" s="491"/>
    </row>
    <row r="149" spans="1:13" s="229" customFormat="1" ht="16.2">
      <c r="A149" s="227"/>
      <c r="B149" s="87"/>
      <c r="C149" s="227"/>
      <c r="D149" s="227"/>
      <c r="E149" s="227"/>
      <c r="F149" s="227"/>
      <c r="G149" s="222"/>
      <c r="H149" s="227"/>
      <c r="I149" s="227"/>
      <c r="J149" s="227"/>
      <c r="K149" s="227"/>
      <c r="L149" s="222"/>
    </row>
    <row r="150" spans="1:13" s="281" customFormat="1" ht="16.2">
      <c r="A150" s="222"/>
      <c r="B150" s="227"/>
      <c r="C150" s="264" t="s">
        <v>35</v>
      </c>
      <c r="D150" s="222"/>
      <c r="E150" s="222"/>
      <c r="F150" s="222"/>
      <c r="G150" s="222"/>
      <c r="I150" s="227"/>
      <c r="J150" s="227"/>
      <c r="K150" s="227"/>
      <c r="L150" s="227"/>
    </row>
    <row r="151" spans="1:13" s="281" customFormat="1" ht="16.2">
      <c r="A151" s="222"/>
      <c r="B151" s="227"/>
      <c r="C151" s="498" t="s">
        <v>40</v>
      </c>
      <c r="D151" s="499"/>
      <c r="E151" s="499"/>
      <c r="F151" s="499"/>
      <c r="G151" s="499"/>
      <c r="H151" s="499"/>
      <c r="I151" s="499"/>
      <c r="J151" s="499"/>
      <c r="K151" s="499"/>
      <c r="L151" s="500"/>
    </row>
    <row r="152" spans="1:13" s="281" customFormat="1" ht="16.2">
      <c r="A152" s="222"/>
      <c r="B152" s="227"/>
      <c r="C152" s="501"/>
      <c r="D152" s="502"/>
      <c r="E152" s="502"/>
      <c r="F152" s="502"/>
      <c r="G152" s="502"/>
      <c r="H152" s="502"/>
      <c r="I152" s="502"/>
      <c r="J152" s="502"/>
      <c r="K152" s="502"/>
      <c r="L152" s="503"/>
    </row>
    <row r="153" spans="1:13" s="281" customFormat="1" ht="16.2">
      <c r="A153" s="90"/>
      <c r="B153" s="222"/>
      <c r="C153" s="247"/>
      <c r="D153" s="247"/>
      <c r="E153" s="247"/>
      <c r="F153" s="247"/>
      <c r="G153" s="247"/>
      <c r="H153" s="247"/>
      <c r="I153" s="222"/>
      <c r="J153" s="227"/>
      <c r="K153" s="227"/>
    </row>
    <row r="154" spans="1:13" ht="16.2" hidden="1">
      <c r="A154" s="222"/>
      <c r="B154" s="222"/>
      <c r="C154" s="227"/>
      <c r="D154" s="227"/>
      <c r="E154" s="227"/>
      <c r="F154" s="227"/>
      <c r="G154" s="227"/>
      <c r="H154" s="227"/>
      <c r="I154" s="227"/>
      <c r="J154" s="227"/>
      <c r="K154" s="227"/>
      <c r="L154" s="227"/>
    </row>
    <row r="155" spans="1:13" ht="16.2" hidden="1">
      <c r="A155" s="227"/>
      <c r="B155" s="227"/>
      <c r="C155" s="227"/>
      <c r="D155" s="227"/>
      <c r="E155" s="227"/>
      <c r="F155" s="227"/>
      <c r="G155" s="227"/>
      <c r="H155" s="227"/>
      <c r="I155" s="227"/>
      <c r="J155" s="227"/>
      <c r="K155" s="227"/>
      <c r="L155" s="227"/>
    </row>
    <row r="156" spans="1:13" ht="16.2" hidden="1">
      <c r="A156" s="227"/>
      <c r="B156" s="227"/>
      <c r="C156" s="227"/>
      <c r="D156" s="227"/>
      <c r="E156" s="227"/>
      <c r="F156" s="227"/>
      <c r="G156" s="227"/>
      <c r="H156" s="227"/>
      <c r="I156" s="227"/>
      <c r="J156" s="227"/>
      <c r="K156" s="227"/>
      <c r="L156" s="227"/>
    </row>
    <row r="157" spans="1:13" ht="16.2" hidden="1">
      <c r="A157" s="227"/>
      <c r="B157" s="227"/>
      <c r="C157" s="227"/>
      <c r="D157" s="227"/>
      <c r="E157" s="227"/>
      <c r="F157" s="227"/>
      <c r="G157" s="227"/>
      <c r="H157" s="227"/>
      <c r="I157" s="227"/>
      <c r="J157" s="227"/>
      <c r="K157" s="227"/>
      <c r="L157" s="227"/>
    </row>
    <row r="158" spans="1:13" ht="16.2" hidden="1">
      <c r="A158" s="227"/>
      <c r="B158" s="227"/>
      <c r="C158" s="227"/>
      <c r="D158" s="227"/>
      <c r="E158" s="227"/>
      <c r="F158" s="227"/>
      <c r="G158" s="227"/>
      <c r="H158" s="227"/>
      <c r="I158" s="227"/>
      <c r="J158" s="227"/>
      <c r="K158" s="227"/>
      <c r="L158" s="227"/>
    </row>
    <row r="159" spans="1:13" ht="16.2" hidden="1">
      <c r="A159" s="227"/>
      <c r="B159" s="227"/>
      <c r="C159" s="227"/>
      <c r="D159" s="227"/>
      <c r="E159" s="227"/>
      <c r="F159" s="227"/>
      <c r="G159" s="227"/>
      <c r="H159" s="227"/>
      <c r="I159" s="227"/>
      <c r="J159" s="227"/>
      <c r="K159" s="227"/>
      <c r="L159" s="227"/>
    </row>
    <row r="160" spans="1:13" ht="16.2" hidden="1">
      <c r="A160" s="227"/>
      <c r="B160" s="227"/>
      <c r="C160" s="227"/>
      <c r="D160" s="227"/>
      <c r="E160" s="227"/>
      <c r="F160" s="227"/>
      <c r="G160" s="227"/>
      <c r="H160" s="227"/>
      <c r="I160" s="227"/>
      <c r="J160" s="227"/>
      <c r="K160" s="227"/>
      <c r="L160" s="227"/>
    </row>
    <row r="161" spans="1:12" ht="16.2" hidden="1">
      <c r="A161" s="227"/>
      <c r="B161" s="227"/>
      <c r="C161" s="227"/>
      <c r="D161" s="227"/>
      <c r="E161" s="227"/>
      <c r="F161" s="227"/>
      <c r="G161" s="227"/>
      <c r="H161" s="227"/>
      <c r="I161" s="227"/>
      <c r="J161" s="227"/>
      <c r="K161" s="227"/>
      <c r="L161" s="227"/>
    </row>
    <row r="162" spans="1:12" ht="16.2" hidden="1">
      <c r="A162" s="227"/>
      <c r="B162" s="227"/>
      <c r="C162" s="227"/>
      <c r="D162" s="227"/>
      <c r="E162" s="227"/>
      <c r="F162" s="227"/>
      <c r="G162" s="227"/>
      <c r="H162" s="227"/>
      <c r="I162" s="227"/>
      <c r="J162" s="227"/>
      <c r="K162" s="227"/>
      <c r="L162" s="227"/>
    </row>
    <row r="163" spans="1:12" ht="16.2" hidden="1">
      <c r="A163" s="227"/>
      <c r="B163" s="227"/>
      <c r="C163" s="227"/>
      <c r="D163" s="227"/>
      <c r="E163" s="227"/>
      <c r="F163" s="227"/>
      <c r="G163" s="227"/>
      <c r="H163" s="227"/>
      <c r="I163" s="227"/>
      <c r="J163" s="227"/>
      <c r="K163" s="227"/>
      <c r="L163" s="227"/>
    </row>
    <row r="164" spans="1:12" ht="16.2" hidden="1">
      <c r="A164" s="227"/>
      <c r="B164" s="227"/>
      <c r="C164" s="227"/>
      <c r="D164" s="227"/>
      <c r="E164" s="227"/>
      <c r="F164" s="227"/>
      <c r="G164" s="227"/>
      <c r="H164" s="227"/>
      <c r="I164" s="227"/>
      <c r="J164" s="227"/>
      <c r="K164" s="227"/>
      <c r="L164" s="227"/>
    </row>
    <row r="165" spans="1:12" ht="16.2" hidden="1">
      <c r="A165" s="227"/>
      <c r="B165" s="227"/>
      <c r="C165" s="227"/>
      <c r="D165" s="227"/>
      <c r="E165" s="227"/>
      <c r="F165" s="227"/>
      <c r="G165" s="227"/>
      <c r="H165" s="227"/>
      <c r="I165" s="227"/>
      <c r="J165" s="227"/>
      <c r="K165" s="227"/>
      <c r="L165" s="227"/>
    </row>
    <row r="166" spans="1:12" ht="16.2" hidden="1">
      <c r="A166" s="227"/>
      <c r="B166" s="227"/>
      <c r="C166" s="227"/>
      <c r="D166" s="227"/>
      <c r="E166" s="227"/>
      <c r="F166" s="227"/>
      <c r="G166" s="227"/>
      <c r="H166" s="227"/>
      <c r="I166" s="227"/>
      <c r="J166" s="227"/>
      <c r="K166" s="227"/>
      <c r="L166" s="227"/>
    </row>
    <row r="167" spans="1:12" ht="16.2" hidden="1">
      <c r="A167" s="227"/>
      <c r="B167" s="227"/>
      <c r="C167" s="227"/>
      <c r="D167" s="227"/>
      <c r="E167" s="227"/>
      <c r="F167" s="227"/>
      <c r="G167" s="227"/>
      <c r="H167" s="227"/>
      <c r="I167" s="227"/>
      <c r="J167" s="227"/>
      <c r="K167" s="227"/>
      <c r="L167" s="227"/>
    </row>
    <row r="168" spans="1:12" ht="16.2" hidden="1">
      <c r="A168" s="227"/>
      <c r="B168" s="227"/>
      <c r="C168" s="227"/>
      <c r="D168" s="227"/>
      <c r="E168" s="227"/>
      <c r="F168" s="227"/>
      <c r="G168" s="227"/>
      <c r="H168" s="227"/>
      <c r="I168" s="227"/>
      <c r="J168" s="227"/>
      <c r="K168" s="227"/>
      <c r="L168" s="227"/>
    </row>
    <row r="169" spans="1:12" ht="16.2" hidden="1">
      <c r="A169" s="227"/>
      <c r="B169" s="227"/>
      <c r="C169" s="227"/>
      <c r="D169" s="227"/>
      <c r="E169" s="227"/>
      <c r="F169" s="227"/>
      <c r="G169" s="227"/>
      <c r="H169" s="227"/>
      <c r="I169" s="227"/>
      <c r="J169" s="227"/>
      <c r="K169" s="227"/>
      <c r="L169" s="227"/>
    </row>
    <row r="170" spans="1:12" ht="16.2" hidden="1">
      <c r="A170" s="227"/>
      <c r="B170" s="227"/>
      <c r="C170" s="227"/>
      <c r="D170" s="227"/>
      <c r="E170" s="227"/>
      <c r="F170" s="227"/>
      <c r="G170" s="227"/>
      <c r="H170" s="227"/>
      <c r="I170" s="227"/>
      <c r="J170" s="227"/>
      <c r="K170" s="227"/>
      <c r="L170" s="227"/>
    </row>
    <row r="171" spans="1:12" ht="16.2" hidden="1">
      <c r="A171" s="227"/>
      <c r="B171" s="227"/>
      <c r="C171" s="227"/>
      <c r="D171" s="227"/>
      <c r="E171" s="227"/>
      <c r="F171" s="227"/>
      <c r="G171" s="227"/>
      <c r="H171" s="227"/>
      <c r="I171" s="227"/>
      <c r="J171" s="227"/>
      <c r="K171" s="227"/>
      <c r="L171" s="227"/>
    </row>
    <row r="172" spans="1:12" ht="16.2" hidden="1">
      <c r="A172" s="227"/>
      <c r="B172" s="227"/>
      <c r="C172" s="227"/>
      <c r="D172" s="227"/>
      <c r="E172" s="227"/>
      <c r="F172" s="227"/>
      <c r="G172" s="227"/>
      <c r="H172" s="227"/>
      <c r="I172" s="227"/>
      <c r="J172" s="227"/>
      <c r="K172" s="227"/>
      <c r="L172" s="227"/>
    </row>
    <row r="173" spans="1:12" ht="16.2" hidden="1">
      <c r="A173" s="227"/>
      <c r="B173" s="227"/>
      <c r="C173" s="227"/>
      <c r="D173" s="227"/>
      <c r="E173" s="227"/>
      <c r="F173" s="227"/>
      <c r="G173" s="227"/>
      <c r="H173" s="227"/>
      <c r="I173" s="227"/>
      <c r="J173" s="227"/>
      <c r="K173" s="227"/>
      <c r="L173" s="227"/>
    </row>
    <row r="174" spans="1:12" ht="16.2" hidden="1">
      <c r="A174" s="227"/>
      <c r="B174" s="227"/>
      <c r="C174" s="227"/>
      <c r="D174" s="227"/>
      <c r="E174" s="227"/>
      <c r="F174" s="227"/>
      <c r="G174" s="227"/>
      <c r="H174" s="227"/>
      <c r="I174" s="227"/>
      <c r="J174" s="227"/>
      <c r="K174" s="227"/>
      <c r="L174" s="227"/>
    </row>
    <row r="175" spans="1:12" ht="16.2" hidden="1">
      <c r="A175" s="227"/>
      <c r="B175" s="227"/>
      <c r="C175" s="227"/>
      <c r="D175" s="227"/>
      <c r="E175" s="227"/>
      <c r="F175" s="227"/>
      <c r="G175" s="227"/>
      <c r="H175" s="227"/>
      <c r="I175" s="227"/>
      <c r="J175" s="227"/>
      <c r="K175" s="227"/>
      <c r="L175" s="227"/>
    </row>
    <row r="176" spans="1:12" ht="16.2" hidden="1">
      <c r="A176" s="227"/>
      <c r="B176" s="227"/>
      <c r="C176" s="227"/>
      <c r="D176" s="227"/>
      <c r="E176" s="227"/>
      <c r="F176" s="227"/>
      <c r="G176" s="227"/>
      <c r="H176" s="227"/>
      <c r="I176" s="227"/>
      <c r="J176" s="227"/>
      <c r="K176" s="227"/>
      <c r="L176" s="227"/>
    </row>
    <row r="177" spans="1:12" ht="16.2" hidden="1">
      <c r="A177" s="227"/>
      <c r="B177" s="227"/>
      <c r="C177" s="227"/>
      <c r="D177" s="227"/>
      <c r="E177" s="227"/>
      <c r="F177" s="227"/>
      <c r="G177" s="227"/>
      <c r="H177" s="227"/>
      <c r="I177" s="227"/>
      <c r="J177" s="227"/>
      <c r="K177" s="227"/>
      <c r="L177" s="227"/>
    </row>
    <row r="178" spans="1:12" ht="16.2" hidden="1">
      <c r="A178" s="227"/>
      <c r="B178" s="227"/>
      <c r="C178" s="227"/>
      <c r="D178" s="227"/>
      <c r="E178" s="227"/>
      <c r="F178" s="227"/>
      <c r="G178" s="227"/>
      <c r="H178" s="227"/>
      <c r="I178" s="227"/>
      <c r="J178" s="227"/>
      <c r="K178" s="227"/>
      <c r="L178" s="227"/>
    </row>
    <row r="179" spans="1:12" ht="16.2" hidden="1">
      <c r="A179" s="227"/>
      <c r="B179" s="227"/>
      <c r="C179" s="227"/>
      <c r="D179" s="227"/>
      <c r="E179" s="227"/>
      <c r="F179" s="227"/>
      <c r="G179" s="227"/>
      <c r="H179" s="227"/>
      <c r="I179" s="227"/>
      <c r="J179" s="227"/>
      <c r="K179" s="227"/>
      <c r="L179" s="227"/>
    </row>
    <row r="180" spans="1:12" ht="16.2" hidden="1">
      <c r="A180" s="227"/>
      <c r="B180" s="227"/>
      <c r="C180" s="227"/>
      <c r="D180" s="227"/>
      <c r="E180" s="227"/>
      <c r="F180" s="227"/>
      <c r="G180" s="227"/>
      <c r="H180" s="227"/>
      <c r="I180" s="227"/>
      <c r="J180" s="227"/>
      <c r="K180" s="227"/>
      <c r="L180" s="227"/>
    </row>
    <row r="181" spans="1:12" ht="16.2" hidden="1">
      <c r="A181" s="227"/>
      <c r="B181" s="227"/>
      <c r="C181" s="227"/>
      <c r="D181" s="227"/>
      <c r="E181" s="227"/>
      <c r="F181" s="227"/>
      <c r="G181" s="227"/>
      <c r="H181" s="227"/>
      <c r="I181" s="227"/>
      <c r="J181" s="227"/>
      <c r="K181" s="227"/>
      <c r="L181" s="227"/>
    </row>
    <row r="182" spans="1:12" ht="16.2" hidden="1">
      <c r="A182" s="227"/>
      <c r="B182" s="227"/>
      <c r="C182" s="227"/>
      <c r="D182" s="227"/>
      <c r="E182" s="227"/>
      <c r="F182" s="227"/>
      <c r="G182" s="227"/>
      <c r="H182" s="227"/>
      <c r="I182" s="227"/>
      <c r="J182" s="227"/>
      <c r="K182" s="227"/>
      <c r="L182" s="227"/>
    </row>
    <row r="183" spans="1:12" ht="16.2" hidden="1">
      <c r="A183" s="227"/>
      <c r="B183" s="227"/>
      <c r="C183" s="227"/>
      <c r="D183" s="227"/>
      <c r="E183" s="227"/>
      <c r="F183" s="227"/>
      <c r="G183" s="227"/>
      <c r="H183" s="227"/>
      <c r="I183" s="227"/>
      <c r="J183" s="227"/>
      <c r="K183" s="227"/>
      <c r="L183" s="227"/>
    </row>
    <row r="184" spans="1:12" ht="16.2" hidden="1">
      <c r="A184" s="227"/>
      <c r="B184" s="227"/>
      <c r="C184" s="227"/>
      <c r="D184" s="227"/>
      <c r="E184" s="227"/>
      <c r="F184" s="227"/>
      <c r="G184" s="227"/>
      <c r="H184" s="227"/>
      <c r="I184" s="227"/>
      <c r="J184" s="227"/>
      <c r="K184" s="227"/>
      <c r="L184" s="227"/>
    </row>
    <row r="185" spans="1:12" ht="16.2" hidden="1">
      <c r="A185" s="227"/>
      <c r="B185" s="227"/>
      <c r="C185" s="227"/>
      <c r="D185" s="227"/>
      <c r="E185" s="227"/>
      <c r="F185" s="227"/>
      <c r="G185" s="227"/>
      <c r="H185" s="227"/>
      <c r="I185" s="227"/>
      <c r="J185" s="227"/>
      <c r="K185" s="227"/>
      <c r="L185" s="227"/>
    </row>
    <row r="186" spans="1:12" ht="16.2" hidden="1">
      <c r="A186" s="227"/>
      <c r="B186" s="227"/>
      <c r="C186" s="227"/>
      <c r="D186" s="227"/>
      <c r="E186" s="227"/>
      <c r="F186" s="227"/>
      <c r="G186" s="227"/>
      <c r="H186" s="227"/>
      <c r="I186" s="227"/>
      <c r="J186" s="227"/>
      <c r="K186" s="227"/>
      <c r="L186" s="227"/>
    </row>
    <row r="187" spans="1:12" ht="16.2" hidden="1">
      <c r="A187" s="227"/>
      <c r="B187" s="227"/>
      <c r="C187" s="227"/>
      <c r="D187" s="227"/>
      <c r="E187" s="227"/>
      <c r="F187" s="227"/>
      <c r="G187" s="227"/>
      <c r="H187" s="227"/>
      <c r="I187" s="227"/>
      <c r="J187" s="227"/>
      <c r="K187" s="227"/>
      <c r="L187" s="227"/>
    </row>
    <row r="188" spans="1:12" ht="16.2" hidden="1">
      <c r="A188" s="227"/>
      <c r="B188" s="227"/>
      <c r="C188" s="227"/>
      <c r="D188" s="227"/>
      <c r="E188" s="227"/>
      <c r="F188" s="227"/>
      <c r="G188" s="227"/>
      <c r="H188" s="227"/>
      <c r="I188" s="227"/>
      <c r="J188" s="227"/>
      <c r="K188" s="227"/>
      <c r="L188" s="227"/>
    </row>
    <row r="189" spans="1:12" ht="16.2" hidden="1">
      <c r="A189" s="227"/>
      <c r="B189" s="227"/>
      <c r="C189" s="227"/>
      <c r="D189" s="227"/>
      <c r="E189" s="227"/>
      <c r="F189" s="227"/>
      <c r="G189" s="227"/>
      <c r="H189" s="227"/>
      <c r="I189" s="227"/>
      <c r="J189" s="227"/>
      <c r="K189" s="227"/>
      <c r="L189" s="227"/>
    </row>
    <row r="190" spans="1:12" ht="16.2" hidden="1">
      <c r="A190" s="227"/>
      <c r="B190" s="227"/>
      <c r="C190" s="227"/>
      <c r="D190" s="227"/>
      <c r="E190" s="227"/>
      <c r="F190" s="227"/>
      <c r="G190" s="227"/>
      <c r="H190" s="227"/>
      <c r="I190" s="227"/>
      <c r="J190" s="227"/>
      <c r="K190" s="227"/>
      <c r="L190" s="227"/>
    </row>
    <row r="191" spans="1:12" ht="16.2" hidden="1"/>
    <row r="192" spans="1:12" ht="16.2" hidden="1"/>
    <row r="193" ht="16.2" hidden="1"/>
    <row r="194" ht="16.2" hidden="1"/>
    <row r="195" ht="16.2" hidden="1"/>
    <row r="196" ht="16.2" hidden="1"/>
    <row r="197" ht="16.2" hidden="1"/>
    <row r="198" ht="16.2" hidden="1"/>
    <row r="199" ht="16.2" hidden="1"/>
    <row r="200" ht="16.2" hidden="1"/>
    <row r="201" ht="16.2" hidden="1"/>
    <row r="202" ht="16.2" hidden="1"/>
    <row r="203" ht="16.2" hidden="1"/>
    <row r="204" ht="16.2" hidden="1"/>
    <row r="205" ht="16.2" hidden="1"/>
    <row r="206" ht="16.2" hidden="1"/>
    <row r="207" ht="16.2" hidden="1"/>
    <row r="208" ht="16.2" hidden="1"/>
    <row r="209" ht="16.2" hidden="1"/>
    <row r="210" ht="16.2" hidden="1"/>
    <row r="211" ht="16.2" hidden="1"/>
    <row r="212" ht="16.2" hidden="1"/>
    <row r="213" ht="16.2" hidden="1"/>
    <row r="214" ht="16.2" hidden="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customHeight="1"/>
  </sheetData>
  <sheetProtection sheet="1" objects="1" scenarios="1" insertRows="0" insertHyperlinks="0"/>
  <mergeCells count="30">
    <mergeCell ref="F39:G39"/>
    <mergeCell ref="C13:L14"/>
    <mergeCell ref="C52:L53"/>
    <mergeCell ref="C71:L72"/>
    <mergeCell ref="C92:L93"/>
    <mergeCell ref="C114:L115"/>
    <mergeCell ref="K66:L66"/>
    <mergeCell ref="K68:L68"/>
    <mergeCell ref="D78:E78"/>
    <mergeCell ref="D79:E79"/>
    <mergeCell ref="F44:G44"/>
    <mergeCell ref="F47:G47"/>
    <mergeCell ref="F49:G49"/>
    <mergeCell ref="F21:G21"/>
    <mergeCell ref="F23:G23"/>
    <mergeCell ref="F33:G33"/>
    <mergeCell ref="F36:G36"/>
    <mergeCell ref="C151:L152"/>
    <mergeCell ref="D82:E82"/>
    <mergeCell ref="D83:E83"/>
    <mergeCell ref="D88:E88"/>
    <mergeCell ref="D89:E89"/>
    <mergeCell ref="E147:G147"/>
    <mergeCell ref="K148:L148"/>
    <mergeCell ref="D85:E85"/>
    <mergeCell ref="D86:E86"/>
    <mergeCell ref="C98:D98"/>
    <mergeCell ref="C99:D99"/>
    <mergeCell ref="D111:F111"/>
    <mergeCell ref="E133:G133"/>
  </mergeCells>
  <conditionalFormatting sqref="A154 A55:A56 A97:A98 A7:A11 A50 A18:A48 A60:A68 A76:A80 A84:A90 A100:A112 A149 A119:A147">
    <cfRule type="cellIs" dxfId="2449" priority="596" stopIfTrue="1" operator="equal">
      <formula>"include_in_docs"</formula>
    </cfRule>
  </conditionalFormatting>
  <conditionalFormatting sqref="D154:H154 E100:H100 D11:H11 E97:H97 G8:H8 H22:I22 C30 G24:H24 D55:H56 E60:G63 G48:H48 E8:F10 D7:H7 D17:H17 D58:H59 D75:H75 E90:G90 D96:H96 D118:H118 C149:G149 C48 H98">
    <cfRule type="expression" dxfId="2448" priority="759" stopIfTrue="1">
      <formula>AND(NE(#REF!,"#"),NE(C7,""),NE(COUNTA($B7:B7),0))</formula>
    </cfRule>
  </conditionalFormatting>
  <conditionalFormatting sqref="H154 L154 H11 H8 L11 H55:H56 L55:L56 L69 H75 L112 H118 L96:L97 L100 H96:H97 H100">
    <cfRule type="expression" dxfId="2447" priority="761" stopIfTrue="1">
      <formula>AND(NE(#REF!,"#"),COUNTBLANK($C8:$G8)&lt;5,ISBLANK($B8))</formula>
    </cfRule>
  </conditionalFormatting>
  <conditionalFormatting sqref="H154 L154 H11 H8 L11 H55:H56 L55:L56 L69 H75 L112 H118 L96:L97 L100 H96:H97 H100">
    <cfRule type="expression" dxfId="2446" priority="762" stopIfTrue="1">
      <formula>AND(NE(#REF!,"#"),NE($H8,""),OR(COUNTBLANK($C8:$G8)=5,NE($B8,""),IFERROR(VLOOKUP($H8,INDIRECT("VariableTypes!A2:A"),1,FALSE),TRUE)))</formula>
    </cfRule>
  </conditionalFormatting>
  <conditionalFormatting sqref="A49">
    <cfRule type="cellIs" dxfId="2445" priority="565" stopIfTrue="1" operator="equal">
      <formula>"include_in_docs"</formula>
    </cfRule>
  </conditionalFormatting>
  <conditionalFormatting sqref="E19 L22">
    <cfRule type="expression" dxfId="2444" priority="517" stopIfTrue="1">
      <formula>AND(NE(#REF!,"#"),NE(E19,""),NE(COUNTA($B19:B19),0))</formula>
    </cfRule>
  </conditionalFormatting>
  <conditionalFormatting sqref="E112:F112">
    <cfRule type="expression" dxfId="2443" priority="513" stopIfTrue="1">
      <formula>AND(NE(#REF!,"#"),NE(F112,""),NE(COUNTA($B112:E112),0))</formula>
    </cfRule>
  </conditionalFormatting>
  <conditionalFormatting sqref="A99">
    <cfRule type="cellIs" dxfId="2442" priority="509" stopIfTrue="1" operator="equal">
      <formula>"include_in_docs"</formula>
    </cfRule>
  </conditionalFormatting>
  <conditionalFormatting sqref="H112">
    <cfRule type="expression" dxfId="2441" priority="843" stopIfTrue="1">
      <formula>AND(NE(#REF!,"#"),COUNTBLANK(#REF!)&lt;5,ISBLANK(#REF!))</formula>
    </cfRule>
  </conditionalFormatting>
  <conditionalFormatting sqref="H112">
    <cfRule type="expression" dxfId="2440" priority="844" stopIfTrue="1">
      <formula>AND(NE(#REF!,"#"),NE($H112,""),OR(COUNTBLANK(#REF!)=5,NE(#REF!,""),IFERROR(VLOOKUP($H112,INDIRECT("VariableTypes!A2:A"),1,FALSE),TRUE)))</formula>
    </cfRule>
  </conditionalFormatting>
  <conditionalFormatting sqref="J19:K19 D23 G119">
    <cfRule type="expression" dxfId="2439" priority="848" stopIfTrue="1">
      <formula>AND(NE(#REF!,"#"),NE(D19,""),NE(COUNTA($B19:B19),0))</formula>
    </cfRule>
  </conditionalFormatting>
  <conditionalFormatting sqref="B119:E119">
    <cfRule type="expression" dxfId="2438" priority="479" stopIfTrue="1">
      <formula>AND(NE(#REF!,"#"),NE(B119,""),NE(COUNTA(#REF!),0))</formula>
    </cfRule>
  </conditionalFormatting>
  <conditionalFormatting sqref="C8 C90">
    <cfRule type="expression" dxfId="2437" priority="1289" stopIfTrue="1">
      <formula>AND(NE(#REF!,"#"),NE(C8,""),NE(COUNTA($B8:C8),0))</formula>
    </cfRule>
  </conditionalFormatting>
  <conditionalFormatting sqref="D112">
    <cfRule type="expression" dxfId="2436" priority="1365" stopIfTrue="1">
      <formula>AND(NE(#REF!,"#"),NE(F112,""),NE(COUNTA($B112:D112),0))</formula>
    </cfRule>
  </conditionalFormatting>
  <conditionalFormatting sqref="C97 C100">
    <cfRule type="expression" dxfId="2435" priority="4134" stopIfTrue="1">
      <formula>AND(NE(#REF!,"#"),NE(C97,""),NE(COUNTA($B97:C97),0))</formula>
    </cfRule>
  </conditionalFormatting>
  <conditionalFormatting sqref="F24:H24 B24 L24 H48 L48">
    <cfRule type="expression" dxfId="2434" priority="4729" stopIfTrue="1">
      <formula>AND(NE(#REF!,"#"),COUNTBLANK($B24:$G24)&lt;5,ISBLANK(#REF!))</formula>
    </cfRule>
  </conditionalFormatting>
  <conditionalFormatting sqref="B24 F24:L24 H48 L48">
    <cfRule type="expression" dxfId="2433" priority="4733" stopIfTrue="1">
      <formula>AND(NE(#REF!,"#"),NE($H24,""),OR(COUNTBLANK($B24:$G24)=5,NE(#REF!,""),IFERROR(VLOOKUP($H24,INDIRECT("VariableTypes!A2:A"),1,FALSE),TRUE)))</formula>
    </cfRule>
  </conditionalFormatting>
  <conditionalFormatting sqref="G19:H19 F22:G22 F48 H99">
    <cfRule type="expression" dxfId="2432" priority="4734" stopIfTrue="1">
      <formula>AND(NE(#REF!,"#"),NE(F19,""),NE(COUNTA($B19:D19),0))</formula>
    </cfRule>
  </conditionalFormatting>
  <conditionalFormatting sqref="G60:G63 L58:L63 G90">
    <cfRule type="expression" dxfId="2431" priority="4888" stopIfTrue="1">
      <formula>AND(NE(#REF!,"#"),COUNTBLANK($B58:$F58)&lt;5,ISBLANK(#REF!))</formula>
    </cfRule>
  </conditionalFormatting>
  <conditionalFormatting sqref="G60:G63 L58:L63 G90">
    <cfRule type="expression" dxfId="2430" priority="4892" stopIfTrue="1">
      <formula>AND(NE(#REF!,"#"),NE($G58,""),OR(COUNTBLANK($B58:$F58)=5,NE(#REF!,""),IFERROR(VLOOKUP($G58,INDIRECT("VariableTypes!A2:A"),1,FALSE),TRUE)))</formula>
    </cfRule>
  </conditionalFormatting>
  <conditionalFormatting sqref="F24">
    <cfRule type="expression" dxfId="2429" priority="4899" stopIfTrue="1">
      <formula>AND(NE(#REF!,"#"),NE(F24,""),NE(COUNTA($B24:B24),0))</formula>
    </cfRule>
  </conditionalFormatting>
  <conditionalFormatting sqref="H64 D80:E80 G80">
    <cfRule type="expression" dxfId="2428" priority="4905" stopIfTrue="1">
      <formula>AND(NE(#REF!,"#"),NE(D64,""),NE(COUNTA($C64:C64),0))</formula>
    </cfRule>
  </conditionalFormatting>
  <conditionalFormatting sqref="C64 F85:F86">
    <cfRule type="expression" dxfId="2427" priority="4907" stopIfTrue="1">
      <formula>AND(NE(#REF!,"#"),NE(C64,""),NE(COUNTA($C64:C64),0))</formula>
    </cfRule>
  </conditionalFormatting>
  <conditionalFormatting sqref="G149 L149">
    <cfRule type="expression" dxfId="2426" priority="4974" stopIfTrue="1">
      <formula>AND(NE(#REF!,"#"),COUNTBLANK($C149:$F149)&lt;5,ISBLANK($B149))</formula>
    </cfRule>
  </conditionalFormatting>
  <conditionalFormatting sqref="G149 L149">
    <cfRule type="expression" dxfId="2425" priority="4975" stopIfTrue="1">
      <formula>AND(NE(#REF!,"#"),NE($G149,""),OR(COUNTBLANK($C149:$F149)=5,NE($B149,""),IFERROR(VLOOKUP($G149,INDIRECT("VariableTypes!A2:A"),1,FALSE),TRUE)))</formula>
    </cfRule>
  </conditionalFormatting>
  <conditionalFormatting sqref="G119">
    <cfRule type="expression" dxfId="2424" priority="5023" stopIfTrue="1">
      <formula>AND(NE(#REF!,"#"),COUNTBLANK($B119:$E119)&lt;5,ISBLANK(#REF!))</formula>
    </cfRule>
  </conditionalFormatting>
  <conditionalFormatting sqref="G119">
    <cfRule type="expression" dxfId="2423" priority="5025" stopIfTrue="1">
      <formula>AND(NE(#REF!,"#"),NE($G119,""),OR(COUNTBLANK($B119:$E119)=5,NE(#REF!,""),IFERROR(VLOOKUP($G119,INDIRECT("VariableTypes!A2:A"),1,FALSE),TRUE)))</formula>
    </cfRule>
  </conditionalFormatting>
  <conditionalFormatting sqref="H16">
    <cfRule type="expression" dxfId="2422" priority="377" stopIfTrue="1">
      <formula>AND(NE(#REF!,"#"),COUNTBLANK($C16:$G16)&lt;5,ISBLANK($B16))</formula>
    </cfRule>
  </conditionalFormatting>
  <conditionalFormatting sqref="H16">
    <cfRule type="expression" dxfId="2421" priority="374" stopIfTrue="1">
      <formula>AND(NE(#REF!,"#"),NE($H16,""),OR(COUNTBLANK($C16:$G16)=5,NE($B16,""),IFERROR(VLOOKUP($H16,INDIRECT("VariableTypes!A2:A"),1,FALSE),TRUE)))</formula>
    </cfRule>
  </conditionalFormatting>
  <conditionalFormatting sqref="I16">
    <cfRule type="expression" dxfId="2420" priority="375" stopIfTrue="1">
      <formula>AND(NE(#REF!,"#"),NE($I16,""),NOT(IFERROR(VLOOKUP($H16,INDIRECT("VariableTypes!$A$2:$D"),4,FALSE),FALSE)))</formula>
    </cfRule>
  </conditionalFormatting>
  <conditionalFormatting sqref="I16">
    <cfRule type="expression" dxfId="2419" priority="376" stopIfTrue="1">
      <formula>AND(NE(#REF!,"#"),IFERROR(VLOOKUP($H16,INDIRECT("VariableTypes!$A$2:$D"),4,FALSE),FALSE))</formula>
    </cfRule>
  </conditionalFormatting>
  <conditionalFormatting sqref="D16:G16">
    <cfRule type="expression" dxfId="2418" priority="371" stopIfTrue="1">
      <formula>AND(NE(#REF!,"#"),NE(D16,""),NE(COUNTA($A16:C16),0))</formula>
    </cfRule>
  </conditionalFormatting>
  <conditionalFormatting sqref="G16">
    <cfRule type="expression" dxfId="2417" priority="372" stopIfTrue="1">
      <formula>AND(NE(#REF!,"#"),COUNTBLANK($C16:$F16)&lt;5,ISBLANK($A16))</formula>
    </cfRule>
  </conditionalFormatting>
  <conditionalFormatting sqref="G16">
    <cfRule type="expression" dxfId="2416" priority="373" stopIfTrue="1">
      <formula>AND(NE(#REF!,"#"),NE($G16,""),OR(COUNTBLANK($C16:$F16)=5,NE($A16,""),IFERROR(VLOOKUP($G16,INDIRECT("VariableTypes!A2:A"),1,FALSE),TRUE)))</formula>
    </cfRule>
  </conditionalFormatting>
  <conditionalFormatting sqref="H57">
    <cfRule type="expression" dxfId="2415" priority="367" stopIfTrue="1">
      <formula>AND(NE(#REF!,"#"),COUNTBLANK($C57:$G57)&lt;5,ISBLANK($B57))</formula>
    </cfRule>
  </conditionalFormatting>
  <conditionalFormatting sqref="H57">
    <cfRule type="expression" dxfId="2414" priority="364" stopIfTrue="1">
      <formula>AND(NE(#REF!,"#"),NE($H57,""),OR(COUNTBLANK($C57:$G57)=5,NE($B57,""),IFERROR(VLOOKUP($H57,INDIRECT("VariableTypes!A2:A"),1,FALSE),TRUE)))</formula>
    </cfRule>
  </conditionalFormatting>
  <conditionalFormatting sqref="I57">
    <cfRule type="expression" dxfId="2413" priority="365" stopIfTrue="1">
      <formula>AND(NE(#REF!,"#"),NE($I57,""),NOT(IFERROR(VLOOKUP($H57,INDIRECT("VariableTypes!$A$2:$D"),4,FALSE),FALSE)))</formula>
    </cfRule>
  </conditionalFormatting>
  <conditionalFormatting sqref="I57">
    <cfRule type="expression" dxfId="2412" priority="366" stopIfTrue="1">
      <formula>AND(NE(#REF!,"#"),IFERROR(VLOOKUP($H57,INDIRECT("VariableTypes!$A$2:$D"),4,FALSE),FALSE))</formula>
    </cfRule>
  </conditionalFormatting>
  <conditionalFormatting sqref="D57:G57">
    <cfRule type="expression" dxfId="2411" priority="361" stopIfTrue="1">
      <formula>AND(NE(#REF!,"#"),NE(D57,""),NE(COUNTA($A57:C57),0))</formula>
    </cfRule>
  </conditionalFormatting>
  <conditionalFormatting sqref="G57">
    <cfRule type="expression" dxfId="2410" priority="362" stopIfTrue="1">
      <formula>AND(NE(#REF!,"#"),COUNTBLANK($C57:$F57)&lt;5,ISBLANK($A57))</formula>
    </cfRule>
  </conditionalFormatting>
  <conditionalFormatting sqref="G57">
    <cfRule type="expression" dxfId="2409" priority="363" stopIfTrue="1">
      <formula>AND(NE(#REF!,"#"),NE($G57,""),OR(COUNTBLANK($C57:$F57)=5,NE($A57,""),IFERROR(VLOOKUP($G57,INDIRECT("VariableTypes!A2:A"),1,FALSE),TRUE)))</formula>
    </cfRule>
  </conditionalFormatting>
  <conditionalFormatting sqref="H74">
    <cfRule type="expression" dxfId="2408" priority="357" stopIfTrue="1">
      <formula>AND(NE(#REF!,"#"),COUNTBLANK($C74:$G74)&lt;5,ISBLANK($B74))</formula>
    </cfRule>
  </conditionalFormatting>
  <conditionalFormatting sqref="H74">
    <cfRule type="expression" dxfId="2407" priority="354" stopIfTrue="1">
      <formula>AND(NE(#REF!,"#"),NE($H74,""),OR(COUNTBLANK($C74:$G74)=5,NE($B74,""),IFERROR(VLOOKUP($H74,INDIRECT("VariableTypes!A2:A"),1,FALSE),TRUE)))</formula>
    </cfRule>
  </conditionalFormatting>
  <conditionalFormatting sqref="I74">
    <cfRule type="expression" dxfId="2406" priority="355" stopIfTrue="1">
      <formula>AND(NE(#REF!,"#"),NE($I74,""),NOT(IFERROR(VLOOKUP($H74,INDIRECT("VariableTypes!$A$2:$D"),4,FALSE),FALSE)))</formula>
    </cfRule>
  </conditionalFormatting>
  <conditionalFormatting sqref="I74">
    <cfRule type="expression" dxfId="2405" priority="356" stopIfTrue="1">
      <formula>AND(NE(#REF!,"#"),IFERROR(VLOOKUP($H74,INDIRECT("VariableTypes!$A$2:$D"),4,FALSE),FALSE))</formula>
    </cfRule>
  </conditionalFormatting>
  <conditionalFormatting sqref="D74:G74">
    <cfRule type="expression" dxfId="2404" priority="351" stopIfTrue="1">
      <formula>AND(NE(#REF!,"#"),NE(D74,""),NE(COUNTA($A74:C74),0))</formula>
    </cfRule>
  </conditionalFormatting>
  <conditionalFormatting sqref="G74">
    <cfRule type="expression" dxfId="2403" priority="352" stopIfTrue="1">
      <formula>AND(NE(#REF!,"#"),COUNTBLANK($C74:$F74)&lt;5,ISBLANK($A74))</formula>
    </cfRule>
  </conditionalFormatting>
  <conditionalFormatting sqref="G74">
    <cfRule type="expression" dxfId="2402" priority="353" stopIfTrue="1">
      <formula>AND(NE(#REF!,"#"),NE($G74,""),OR(COUNTBLANK($C74:$F74)=5,NE($A74,""),IFERROR(VLOOKUP($G74,INDIRECT("VariableTypes!A2:A"),1,FALSE),TRUE)))</formula>
    </cfRule>
  </conditionalFormatting>
  <conditionalFormatting sqref="H95">
    <cfRule type="expression" dxfId="2401" priority="347" stopIfTrue="1">
      <formula>AND(NE(#REF!,"#"),COUNTBLANK($C95:$G95)&lt;5,ISBLANK($B95))</formula>
    </cfRule>
  </conditionalFormatting>
  <conditionalFormatting sqref="H95">
    <cfRule type="expression" dxfId="2400" priority="344" stopIfTrue="1">
      <formula>AND(NE(#REF!,"#"),NE($H95,""),OR(COUNTBLANK($C95:$G95)=5,NE($B95,""),IFERROR(VLOOKUP($H95,INDIRECT("VariableTypes!A2:A"),1,FALSE),TRUE)))</formula>
    </cfRule>
  </conditionalFormatting>
  <conditionalFormatting sqref="I95">
    <cfRule type="expression" dxfId="2399" priority="345" stopIfTrue="1">
      <formula>AND(NE(#REF!,"#"),NE($I95,""),NOT(IFERROR(VLOOKUP($H95,INDIRECT("VariableTypes!$A$2:$D"),4,FALSE),FALSE)))</formula>
    </cfRule>
  </conditionalFormatting>
  <conditionalFormatting sqref="I95">
    <cfRule type="expression" dxfId="2398" priority="346" stopIfTrue="1">
      <formula>AND(NE(#REF!,"#"),IFERROR(VLOOKUP($H95,INDIRECT("VariableTypes!$A$2:$D"),4,FALSE),FALSE))</formula>
    </cfRule>
  </conditionalFormatting>
  <conditionalFormatting sqref="D95:G95">
    <cfRule type="expression" dxfId="2397" priority="341" stopIfTrue="1">
      <formula>AND(NE(#REF!,"#"),NE(D95,""),NE(COUNTA($A95:C95),0))</formula>
    </cfRule>
  </conditionalFormatting>
  <conditionalFormatting sqref="G95">
    <cfRule type="expression" dxfId="2396" priority="342" stopIfTrue="1">
      <formula>AND(NE(#REF!,"#"),COUNTBLANK($C95:$F95)&lt;5,ISBLANK($A95))</formula>
    </cfRule>
  </conditionalFormatting>
  <conditionalFormatting sqref="G95">
    <cfRule type="expression" dxfId="2395" priority="343" stopIfTrue="1">
      <formula>AND(NE(#REF!,"#"),NE($G95,""),OR(COUNTBLANK($C95:$F95)=5,NE($A95,""),IFERROR(VLOOKUP($G95,INDIRECT("VariableTypes!A2:A"),1,FALSE),TRUE)))</formula>
    </cfRule>
  </conditionalFormatting>
  <conditionalFormatting sqref="H117">
    <cfRule type="expression" dxfId="2394" priority="337" stopIfTrue="1">
      <formula>AND(NE(#REF!,"#"),COUNTBLANK($C117:$G117)&lt;5,ISBLANK($B117))</formula>
    </cfRule>
  </conditionalFormatting>
  <conditionalFormatting sqref="H117">
    <cfRule type="expression" dxfId="2393" priority="334" stopIfTrue="1">
      <formula>AND(NE(#REF!,"#"),NE($H117,""),OR(COUNTBLANK($C117:$G117)=5,NE($B117,""),IFERROR(VLOOKUP($H117,INDIRECT("VariableTypes!A2:A"),1,FALSE),TRUE)))</formula>
    </cfRule>
  </conditionalFormatting>
  <conditionalFormatting sqref="I117">
    <cfRule type="expression" dxfId="2392" priority="335" stopIfTrue="1">
      <formula>AND(NE(#REF!,"#"),NE($I117,""),NOT(IFERROR(VLOOKUP($H117,INDIRECT("VariableTypes!$A$2:$D"),4,FALSE),FALSE)))</formula>
    </cfRule>
  </conditionalFormatting>
  <conditionalFormatting sqref="I117">
    <cfRule type="expression" dxfId="2391" priority="336" stopIfTrue="1">
      <formula>AND(NE(#REF!,"#"),IFERROR(VLOOKUP($H117,INDIRECT("VariableTypes!$A$2:$D"),4,FALSE),FALSE))</formula>
    </cfRule>
  </conditionalFormatting>
  <conditionalFormatting sqref="D117:G117">
    <cfRule type="expression" dxfId="2390" priority="331" stopIfTrue="1">
      <formula>AND(NE(#REF!,"#"),NE(D117,""),NE(COUNTA($A117:C117),0))</formula>
    </cfRule>
  </conditionalFormatting>
  <conditionalFormatting sqref="G117">
    <cfRule type="expression" dxfId="2389" priority="332" stopIfTrue="1">
      <formula>AND(NE(#REF!,"#"),COUNTBLANK($C117:$F117)&lt;5,ISBLANK($A117))</formula>
    </cfRule>
  </conditionalFormatting>
  <conditionalFormatting sqref="G117">
    <cfRule type="expression" dxfId="2388" priority="333" stopIfTrue="1">
      <formula>AND(NE(#REF!,"#"),NE($G117,""),OR(COUNTBLANK($C117:$F117)=5,NE($A117,""),IFERROR(VLOOKUP($G117,INDIRECT("VariableTypes!A2:A"),1,FALSE),TRUE)))</formula>
    </cfRule>
  </conditionalFormatting>
  <conditionalFormatting sqref="H7 H17 H58:H59">
    <cfRule type="expression" dxfId="2387" priority="5888" stopIfTrue="1">
      <formula>AND(NE(#REF!,"#"),COUNTBLANK($C7:$G7)&lt;5,ISBLANK(#REF!))</formula>
    </cfRule>
  </conditionalFormatting>
  <conditionalFormatting sqref="H7 H17 H58:H59">
    <cfRule type="expression" dxfId="2386" priority="5893" stopIfTrue="1">
      <formula>AND(NE(#REF!,"#"),NE($H7,""),OR(COUNTBLANK($C7:$G7)=5,NE(#REF!,""),IFERROR(VLOOKUP($H7,INDIRECT("VariableTypes!A2:A"),1,FALSE),TRUE)))</formula>
    </cfRule>
  </conditionalFormatting>
  <conditionalFormatting sqref="D9:D10 G9:H10 D18:H18 D24 D60:D63 D67:H67 D65:H65 D84:G84 D87:G87 D76:G76 F77:G77 D101:G110 D120:F120 E121 H134:I134 D134:F134 H148">
    <cfRule type="expression" dxfId="2385" priority="5895" stopIfTrue="1">
      <formula>AND(NE(#REF!,"#"),NE(D9,""),NE(COUNTA($C9:C9),0))</formula>
    </cfRule>
  </conditionalFormatting>
  <conditionalFormatting sqref="H9:H10 L18 H18">
    <cfRule type="expression" dxfId="2384" priority="5901" stopIfTrue="1">
      <formula>AND(NE(#REF!,"#"),COUNTBLANK($C9:$G9)&lt;5,ISBLANK(#REF!))</formula>
    </cfRule>
  </conditionalFormatting>
  <conditionalFormatting sqref="H9:H10 L18 H18">
    <cfRule type="expression" dxfId="2383" priority="5905" stopIfTrue="1">
      <formula>AND(NE(#REF!,"#"),NE($H9,""),OR(COUNTBLANK($C9:$G9)=5,NE(#REF!,""),IFERROR(VLOOKUP($H9,INDIRECT("VariableTypes!A2:A"),1,FALSE),TRUE)))</formula>
    </cfRule>
  </conditionalFormatting>
  <conditionalFormatting sqref="A17">
    <cfRule type="cellIs" dxfId="2382" priority="327" stopIfTrue="1" operator="equal">
      <formula>"include_in_docs"</formula>
    </cfRule>
  </conditionalFormatting>
  <conditionalFormatting sqref="L154 L11 L24 L55:L56 L69 L48 L112 L96:L97 L100">
    <cfRule type="expression" dxfId="2381" priority="326" stopIfTrue="1">
      <formula>AND(NE(#REF!,"#"),NE(L11,""),NE(COUNTA($B11:H11),0))</formula>
    </cfRule>
  </conditionalFormatting>
  <conditionalFormatting sqref="L19">
    <cfRule type="expression" dxfId="2380" priority="5943" stopIfTrue="1">
      <formula>AND(NE(#REF!,"#"),NE(L19,""),NE(COUNTA($B19:I19),0))</formula>
    </cfRule>
  </conditionalFormatting>
  <conditionalFormatting sqref="J19:L19">
    <cfRule type="expression" dxfId="2379" priority="5947" stopIfTrue="1">
      <formula>AND(NE(#REF!,"#"),COUNTBLANK($B19:$H19)&lt;5,ISBLANK(#REF!))</formula>
    </cfRule>
  </conditionalFormatting>
  <conditionalFormatting sqref="J19:L19">
    <cfRule type="expression" dxfId="2378" priority="5949" stopIfTrue="1">
      <formula>AND(NE(#REF!,"#"),NE($J19,""),OR(COUNTBLANK($B19:$H19)=5,NE(#REF!,""),IFERROR(VLOOKUP($J19,INDIRECT("VariableTypes!A2:A"),1,FALSE),TRUE)))</formula>
    </cfRule>
  </conditionalFormatting>
  <conditionalFormatting sqref="F20 F28:F32 I23:K23 I49">
    <cfRule type="expression" dxfId="2377" priority="5951" stopIfTrue="1">
      <formula>AND(NE(#REF!,"#"),NE(F20,""),NE(COUNTA($E20:E20),0))</formula>
    </cfRule>
  </conditionalFormatting>
  <conditionalFormatting sqref="H37:H38 H35 I50">
    <cfRule type="expression" dxfId="2376" priority="5953" stopIfTrue="1">
      <formula>AND(NE(#REF!,"#"),NE(I35,""),NE(COUNTA($E35:H35),0))</formula>
    </cfRule>
  </conditionalFormatting>
  <conditionalFormatting sqref="L20">
    <cfRule type="expression" dxfId="2375" priority="5955" stopIfTrue="1">
      <formula>AND(NE(#REF!,"#"),NE(L20,""),NE(COUNTA($E20:J20),0))</formula>
    </cfRule>
  </conditionalFormatting>
  <conditionalFormatting sqref="H20:I20 H21">
    <cfRule type="expression" dxfId="2374" priority="5956" stopIfTrue="1">
      <formula>AND(NE(#REF!,"#"),NE(H20,""),NE(COUNTA($E20:F20),0))</formula>
    </cfRule>
  </conditionalFormatting>
  <conditionalFormatting sqref="F37:F38">
    <cfRule type="expression" dxfId="2373" priority="5957" stopIfTrue="1">
      <formula>AND(NE(#REF!,"#"),NE(H37,""),NE(COUNTA($E37:F37),0))</formula>
    </cfRule>
  </conditionalFormatting>
  <conditionalFormatting sqref="L20:L21">
    <cfRule type="expression" dxfId="2372" priority="5958" stopIfTrue="1">
      <formula>AND(NE(#REF!,"#"),COUNTBLANK($E20:$I20)&lt;5,ISBLANK(#REF!))</formula>
    </cfRule>
  </conditionalFormatting>
  <conditionalFormatting sqref="L20:L21">
    <cfRule type="expression" dxfId="2371" priority="5959" stopIfTrue="1">
      <formula>AND(NE(#REF!,"#"),NE(#REF!,""),OR(COUNTBLANK($E20:$I20)=5,NE(#REF!,""),IFERROR(VLOOKUP(#REF!,INDIRECT("VariableTypes!A2:A"),1,FALSE),TRUE)))</formula>
    </cfRule>
  </conditionalFormatting>
  <conditionalFormatting sqref="L22">
    <cfRule type="expression" dxfId="2370" priority="5998" stopIfTrue="1">
      <formula>AND(NE(#REF!,"#"),COUNTBLANK($B22:$H22)&lt;5,ISBLANK(#REF!))</formula>
    </cfRule>
  </conditionalFormatting>
  <conditionalFormatting sqref="I22 L22 I25:L29">
    <cfRule type="expression" dxfId="2369" priority="5999" stopIfTrue="1">
      <formula>AND(NE(#REF!,"#"),NE($I22,""),OR(COUNTBLANK($B22:$H22)=5,NE(#REF!,""),IFERROR(VLOOKUP($I22,INDIRECT("VariableTypes!A2:A"),1,FALSE),TRUE)))</formula>
    </cfRule>
  </conditionalFormatting>
  <conditionalFormatting sqref="I27:I29">
    <cfRule type="expression" dxfId="2368" priority="6002" stopIfTrue="1">
      <formula>AND(NE(#REF!,"#"),NE(I27,""),NE(COUNTA($E24:J24),0))</formula>
    </cfRule>
  </conditionalFormatting>
  <conditionalFormatting sqref="L47 L23 L49:L50">
    <cfRule type="expression" dxfId="2367" priority="6006" stopIfTrue="1">
      <formula>AND(NE(#REF!,"#"),NE(L23,""),NE(COUNTA($B23:D23),0))</formula>
    </cfRule>
  </conditionalFormatting>
  <conditionalFormatting sqref="F35 F41:F43 E98:E99">
    <cfRule type="expression" dxfId="2366" priority="6007" stopIfTrue="1">
      <formula>AND(NE(#REF!,"#"),NE(E35,""),NE(COUNTA($E35:E35),0))</formula>
    </cfRule>
  </conditionalFormatting>
  <conditionalFormatting sqref="I27:I29">
    <cfRule type="expression" dxfId="2365" priority="6009" stopIfTrue="1">
      <formula>AND(NE(#REF!,"#"),COUNTBLANK($E24:$J24)&lt;5,ISBLANK(#REF!))</formula>
    </cfRule>
  </conditionalFormatting>
  <conditionalFormatting sqref="L23">
    <cfRule type="expression" dxfId="2364" priority="6011" stopIfTrue="1">
      <formula>AND(NE(#REF!,"#"),COUNTBLANK($B23:$D23)&lt;5,ISBLANK(#REF!))</formula>
    </cfRule>
  </conditionalFormatting>
  <conditionalFormatting sqref="L23">
    <cfRule type="expression" dxfId="2363" priority="6014" stopIfTrue="1">
      <formula>AND(NE(#REF!,"#"),NE(#REF!,""),OR(COUNTBLANK($B23:$D23)=5,NE(#REF!,""),IFERROR(VLOOKUP(#REF!,INDIRECT("VariableTypes!A2:A"),1,FALSE),TRUE)))</formula>
    </cfRule>
  </conditionalFormatting>
  <conditionalFormatting sqref="E22">
    <cfRule type="expression" dxfId="2362" priority="325" stopIfTrue="1">
      <formula>AND(NE(#REF!,"#"),NE(E22,""),NE(COUNTA($B22:B22),0))</formula>
    </cfRule>
  </conditionalFormatting>
  <conditionalFormatting sqref="E25 H120 G121">
    <cfRule type="expression" dxfId="2361" priority="6052" stopIfTrue="1">
      <formula>AND(NE(#REF!,"#"),NE(E25,""),NE(COUNTA($C25:C25),0))</formula>
    </cfRule>
  </conditionalFormatting>
  <conditionalFormatting sqref="I27:I29">
    <cfRule type="expression" dxfId="2360" priority="6054" stopIfTrue="1">
      <formula>AND(NE(#REF!,"#"),NE($I27,""),OR(COUNTBLANK($E24:$J24)=5,NE(#REF!,""),IFERROR(VLOOKUP($I27,INDIRECT("VariableTypes!A2:A"),1,FALSE),TRUE)))</formula>
    </cfRule>
  </conditionalFormatting>
  <conditionalFormatting sqref="H30:I32 I41:I43">
    <cfRule type="expression" dxfId="2359" priority="6067" stopIfTrue="1">
      <formula>AND(NE(#REF!,"#"),NE(H30,""),NE(COUNTA($E30:E30),0))</formula>
    </cfRule>
  </conditionalFormatting>
  <conditionalFormatting sqref="F45:F46 F50 F40">
    <cfRule type="expression" dxfId="2358" priority="6085" stopIfTrue="1">
      <formula>AND(NE(#REF!,"#"),NE(I40,""),NE(COUNTA($E40:F40),0))</formula>
    </cfRule>
  </conditionalFormatting>
  <conditionalFormatting sqref="L47">
    <cfRule type="expression" dxfId="2357" priority="6089" stopIfTrue="1">
      <formula>AND(NE(#REF!,"#"),NE(#REF!,""),OR(COUNTBLANK($E33:$I33)=5,NE(#REF!,""),IFERROR(VLOOKUP(#REF!,INDIRECT("VariableTypes!A2:A"),1,FALSE),TRUE)))</formula>
    </cfRule>
  </conditionalFormatting>
  <conditionalFormatting sqref="J49:K49 J41:K44">
    <cfRule type="expression" dxfId="2356" priority="6095" stopIfTrue="1">
      <formula>AND(NE(#REF!,"#"),NE(J41,""),NE(COUNTA($E41:H41),0))</formula>
    </cfRule>
  </conditionalFormatting>
  <conditionalFormatting sqref="I37:I38 I35">
    <cfRule type="expression" dxfId="2355" priority="6114" stopIfTrue="1">
      <formula>AND(NE(#REF!,"#"),NE(#REF!,""),NE(COUNTA($E35:I35),0))</formula>
    </cfRule>
  </conditionalFormatting>
  <conditionalFormatting sqref="J50:K50">
    <cfRule type="expression" dxfId="2354" priority="6178" stopIfTrue="1">
      <formula>AND(NE(#REF!,"#"),NE(#REF!,""),NE(COUNTA($E50:J50),0))</formula>
    </cfRule>
  </conditionalFormatting>
  <conditionalFormatting sqref="A58:A59">
    <cfRule type="cellIs" dxfId="2353" priority="321" stopIfTrue="1" operator="equal">
      <formula>"include_in_docs"</formula>
    </cfRule>
  </conditionalFormatting>
  <conditionalFormatting sqref="C59">
    <cfRule type="expression" dxfId="2352" priority="6180" stopIfTrue="1">
      <formula>AND(NE(#REF!,"#"),NE(C59,""),NE(COUNTA($B60:B60),0))</formula>
    </cfRule>
  </conditionalFormatting>
  <conditionalFormatting sqref="D121 D77">
    <cfRule type="expression" dxfId="2351" priority="6186" stopIfTrue="1">
      <formula>AND(NE(#REF!,"#"),NE(D77,""),NE(COUNTA($C77:D77),0))</formula>
    </cfRule>
  </conditionalFormatting>
  <conditionalFormatting sqref="H64:H65 L75:L77 H67 L101:L111 M133 M147">
    <cfRule type="expression" dxfId="2350" priority="6189" stopIfTrue="1">
      <formula>AND(NE(#REF!,"#"),COUNTBLANK($C64:$G64)&lt;5,ISBLANK(#REF!))</formula>
    </cfRule>
  </conditionalFormatting>
  <conditionalFormatting sqref="L65">
    <cfRule type="expression" dxfId="2349" priority="6192" stopIfTrue="1">
      <formula>AND(NE(#REF!,"#"),COUNTBLANK($C64:$G64)&lt;5,ISBLANK(#REF!))</formula>
    </cfRule>
  </conditionalFormatting>
  <conditionalFormatting sqref="L64">
    <cfRule type="expression" dxfId="2348" priority="6195" stopIfTrue="1">
      <formula>AND(NE(#REF!,"#"),COUNTBLANK($B64:$B64)&lt;5,ISBLANK(#REF!))</formula>
    </cfRule>
  </conditionalFormatting>
  <conditionalFormatting sqref="H64:H65 H67">
    <cfRule type="expression" dxfId="2347" priority="6197" stopIfTrue="1">
      <formula>AND(NE(#REF!,"#"),NE($H64,""),OR(COUNTBLANK($C64:$G64)=5,NE(#REF!,""),IFERROR(VLOOKUP($H64,INDIRECT("VariableTypes!A2:A"),1,FALSE),TRUE)))</formula>
    </cfRule>
  </conditionalFormatting>
  <conditionalFormatting sqref="L65">
    <cfRule type="expression" dxfId="2346" priority="6200" stopIfTrue="1">
      <formula>AND(NE(#REF!,"#"),NE($H64,""),OR(COUNTBLANK($C64:$G64)=5,NE(#REF!,""),IFERROR(VLOOKUP($H64,INDIRECT("VariableTypes!A2:A"),1,FALSE),TRUE)))</formula>
    </cfRule>
  </conditionalFormatting>
  <conditionalFormatting sqref="L64">
    <cfRule type="expression" dxfId="2345" priority="6203" stopIfTrue="1">
      <formula>AND(NE(#REF!,"#"),NE(#REF!,""),OR(COUNTBLANK($B64:$B64)=5,NE(#REF!,""),IFERROR(VLOOKUP(#REF!,INDIRECT("VariableTypes!A2:A"),1,FALSE),TRUE)))</formula>
    </cfRule>
  </conditionalFormatting>
  <conditionalFormatting sqref="L65">
    <cfRule type="expression" dxfId="2344" priority="6204" stopIfTrue="1">
      <formula>AND(NE(#REF!,"#"),NE(L65,""),NE(COUNTA($C64:H64),0))</formula>
    </cfRule>
  </conditionalFormatting>
  <conditionalFormatting sqref="L64">
    <cfRule type="expression" dxfId="2343" priority="6207" stopIfTrue="1">
      <formula>AND(NE(#REF!,"#"),NE(L64,""),NE(COUNTA($B64:B64),0))</formula>
    </cfRule>
  </conditionalFormatting>
  <conditionalFormatting sqref="E64:G64">
    <cfRule type="expression" dxfId="2342" priority="6215" stopIfTrue="1">
      <formula>AND(NE(#REF!,"#"),NE(E64,""),NE(COUNTA($C64:C64),0))</formula>
    </cfRule>
  </conditionalFormatting>
  <conditionalFormatting sqref="A69">
    <cfRule type="cellIs" dxfId="2341" priority="309" stopIfTrue="1" operator="equal">
      <formula>"include_in_docs"</formula>
    </cfRule>
  </conditionalFormatting>
  <conditionalFormatting sqref="D69:H69">
    <cfRule type="expression" dxfId="2340" priority="310" stopIfTrue="1">
      <formula>AND(NE(#REF!,"#"),NE(D69,""),NE(COUNTA($B69:C69),0))</formula>
    </cfRule>
  </conditionalFormatting>
  <conditionalFormatting sqref="H69">
    <cfRule type="expression" dxfId="2339" priority="311" stopIfTrue="1">
      <formula>AND(NE(#REF!,"#"),COUNTBLANK($C69:$G69)&lt;5,ISBLANK($B69))</formula>
    </cfRule>
  </conditionalFormatting>
  <conditionalFormatting sqref="H69">
    <cfRule type="expression" dxfId="2338" priority="312" stopIfTrue="1">
      <formula>AND(NE(#REF!,"#"),NE($H69,""),OR(COUNTBLANK($C69:$G69)=5,NE($B69,""),IFERROR(VLOOKUP($H69,INDIRECT("VariableTypes!A2:A"),1,FALSE),TRUE)))</formula>
    </cfRule>
  </conditionalFormatting>
  <conditionalFormatting sqref="I45:I46 I40">
    <cfRule type="expression" dxfId="2337" priority="6242" stopIfTrue="1">
      <formula>AND(NE(#REF!,"#"),NE(G40,""),NE(COUNTA($E40:I40),0))</formula>
    </cfRule>
  </conditionalFormatting>
  <conditionalFormatting sqref="G45:G46 G40">
    <cfRule type="expression" dxfId="2336" priority="6255" stopIfTrue="1">
      <formula>AND(NE(#REF!,"#"),NE(#REF!,""),NE(COUNTA($E40:I40),0))</formula>
    </cfRule>
  </conditionalFormatting>
  <conditionalFormatting sqref="E34">
    <cfRule type="expression" dxfId="2335" priority="6266" stopIfTrue="1">
      <formula>AND(NE(#REF!,"#"),NE(E34,""),NE(COUNTA($B48:C48),0))</formula>
    </cfRule>
  </conditionalFormatting>
  <conditionalFormatting sqref="H34">
    <cfRule type="expression" dxfId="2334" priority="6268" stopIfTrue="1">
      <formula>AND(NE(#REF!,"#"),NE(I34,""),NE(COUNTA($F34:H34),0))</formula>
    </cfRule>
  </conditionalFormatting>
  <conditionalFormatting sqref="F34">
    <cfRule type="expression" dxfId="2333" priority="6270" stopIfTrue="1">
      <formula>AND(NE(#REF!,"#"),NE(H34,""),NE(COUNTA($F34:F34),0))</formula>
    </cfRule>
  </conditionalFormatting>
  <conditionalFormatting sqref="I34">
    <cfRule type="expression" dxfId="2332" priority="6272" stopIfTrue="1">
      <formula>AND(NE(#REF!,"#"),NE(#REF!,""),NE(COUNTA($F34:I34),0))</formula>
    </cfRule>
  </conditionalFormatting>
  <conditionalFormatting sqref="F26:F27">
    <cfRule type="expression" dxfId="2331" priority="295" stopIfTrue="1">
      <formula>AND(NE(#REF!,"#"),NE(F26,""),NE(COUNTA($E26:E26),0))</formula>
    </cfRule>
  </conditionalFormatting>
  <conditionalFormatting sqref="L47">
    <cfRule type="expression" dxfId="2330" priority="6276" stopIfTrue="1">
      <formula>AND(NE(#REF!,"#"),COUNTBLANK($E33:$I33)&lt;5,ISBLANK(#REF!))</formula>
    </cfRule>
  </conditionalFormatting>
  <conditionalFormatting sqref="L39:L46">
    <cfRule type="expression" dxfId="2329" priority="6277" stopIfTrue="1">
      <formula>AND(NE(#REF!,"#"),COUNTBLANK(#REF!)&lt;5,ISBLANK(#REF!))</formula>
    </cfRule>
  </conditionalFormatting>
  <conditionalFormatting sqref="L39:L46">
    <cfRule type="expression" dxfId="2328" priority="6282" stopIfTrue="1">
      <formula>AND(NE(#REF!,"#"),NE(#REF!,""),OR(COUNTBLANK(#REF!)=5,NE(#REF!,""),IFERROR(VLOOKUP(#REF!,INDIRECT("VariableTypes!A2:A"),1,FALSE),TRUE)))</formula>
    </cfRule>
  </conditionalFormatting>
  <conditionalFormatting sqref="D37">
    <cfRule type="expression" dxfId="2327" priority="293" stopIfTrue="1">
      <formula>AND(NE(#REF!,"#"),NE(D37,""),NE(COUNTA($C37:C37),0))</formula>
    </cfRule>
  </conditionalFormatting>
  <conditionalFormatting sqref="E38">
    <cfRule type="expression" dxfId="2326" priority="294" stopIfTrue="1">
      <formula>AND(NE(#REF!,"#"),NE(E38,""),NE(COUNTA($C38:C38),0))</formula>
    </cfRule>
  </conditionalFormatting>
  <conditionalFormatting sqref="H46">
    <cfRule type="expression" dxfId="2325" priority="6357" stopIfTrue="1">
      <formula>AND(NE(#REF!,"#"),NE(H46,""),NE(COUNTA($E40:I40),0))</formula>
    </cfRule>
  </conditionalFormatting>
  <conditionalFormatting sqref="H46">
    <cfRule type="expression" dxfId="2324" priority="6360" stopIfTrue="1">
      <formula>AND(NE(#REF!,"#"),COUNTBLANK($E40:$I40)&lt;5,ISBLANK(#REF!))</formula>
    </cfRule>
  </conditionalFormatting>
  <conditionalFormatting sqref="E34">
    <cfRule type="expression" dxfId="2323" priority="6368" stopIfTrue="1">
      <formula>AND(NE(#REF!,"#"),NE(E34,""),NE(COUNTA(#REF!),0))</formula>
    </cfRule>
  </conditionalFormatting>
  <conditionalFormatting sqref="L49:L50">
    <cfRule type="expression" dxfId="2322" priority="6372" stopIfTrue="1">
      <formula>AND(NE(#REF!,"#"),NE(#REF!,""),OR(COUNTBLANK(#REF!)=5,NE(#REF!,""),IFERROR(VLOOKUP(#REF!,INDIRECT("VariableTypes!A2:A"),1,FALSE),TRUE)))</formula>
    </cfRule>
  </conditionalFormatting>
  <conditionalFormatting sqref="L49:L50">
    <cfRule type="expression" dxfId="2321" priority="6373" stopIfTrue="1">
      <formula>AND(NE(#REF!,"#"),COUNTBLANK(#REF!)&lt;5,ISBLANK(#REF!))</formula>
    </cfRule>
  </conditionalFormatting>
  <conditionalFormatting sqref="E40">
    <cfRule type="expression" dxfId="2320" priority="288" stopIfTrue="1">
      <formula>AND(NE(#REF!,"#"),NE(E40,""),NE(COUNTA($B51:C51),0))</formula>
    </cfRule>
  </conditionalFormatting>
  <conditionalFormatting sqref="E40">
    <cfRule type="expression" dxfId="2319" priority="289" stopIfTrue="1">
      <formula>AND(NE(#REF!,"#"),NE(E40,""),NE(COUNTA(#REF!),0))</formula>
    </cfRule>
  </conditionalFormatting>
  <conditionalFormatting sqref="D45">
    <cfRule type="expression" dxfId="2318" priority="287" stopIfTrue="1">
      <formula>AND(NE(#REF!,"#"),NE(D45,""),NE(COUNTA($C45:C45),0))</formula>
    </cfRule>
  </conditionalFormatting>
  <conditionalFormatting sqref="E46">
    <cfRule type="expression" dxfId="2317" priority="286" stopIfTrue="1">
      <formula>AND(NE(#REF!,"#"),NE(E46,""),NE(COUNTA($C46:C46),0))</formula>
    </cfRule>
  </conditionalFormatting>
  <conditionalFormatting sqref="E48">
    <cfRule type="expression" dxfId="2316" priority="284" stopIfTrue="1">
      <formula>AND(NE(#REF!,"#"),NE(E48,""),NE(COUNTA($B58:C58),0))</formula>
    </cfRule>
  </conditionalFormatting>
  <conditionalFormatting sqref="E48">
    <cfRule type="expression" dxfId="2315" priority="285" stopIfTrue="1">
      <formula>AND(NE(#REF!,"#"),NE(E48,""),NE(COUNTA(#REF!),0))</formula>
    </cfRule>
  </conditionalFormatting>
  <conditionalFormatting sqref="L75:L77">
    <cfRule type="expression" dxfId="2314" priority="6397" stopIfTrue="1">
      <formula>AND(NE(#REF!,"#"),NE(#REF!,""),OR(COUNTBLANK($C75:$G75)=5,NE(#REF!,""),IFERROR(VLOOKUP(#REF!,INDIRECT("VariableTypes!A2:A"),1,FALSE),TRUE)))</formula>
    </cfRule>
  </conditionalFormatting>
  <conditionalFormatting sqref="L75:L77">
    <cfRule type="expression" dxfId="2313" priority="6399" stopIfTrue="1">
      <formula>AND(NE(#REF!,"#"),NE(L75,""),NE(COUNTA($C75:G75),0))</formula>
    </cfRule>
  </conditionalFormatting>
  <conditionalFormatting sqref="G112">
    <cfRule type="expression" dxfId="2312" priority="6408" stopIfTrue="1">
      <formula>AND(NE(#REF!,"#"),NE(#REF!,""),NE(COUNTA($B112:G112),0))</formula>
    </cfRule>
  </conditionalFormatting>
  <conditionalFormatting sqref="L101:L111 M133 M147">
    <cfRule type="expression" dxfId="2311" priority="6415" stopIfTrue="1">
      <formula>AND(NE(#REF!,"#"),NE(#REF!,""),OR(COUNTBLANK($C101:$G101)=5,NE(#REF!,""),IFERROR(VLOOKUP(#REF!,INDIRECT("VariableTypes!A2:A"),1,FALSE),TRUE)))</formula>
    </cfRule>
  </conditionalFormatting>
  <conditionalFormatting sqref="E135:G135 H136:H146">
    <cfRule type="expression" dxfId="2310" priority="6456" stopIfTrue="1">
      <formula>AND(NE(#REF!,"#"),NE(E135,""),NE(COUNTA($D135:D135),0))</formula>
    </cfRule>
  </conditionalFormatting>
  <conditionalFormatting sqref="D135 E136:G146">
    <cfRule type="expression" dxfId="2309" priority="6457" stopIfTrue="1">
      <formula>AND(NE(#REF!,"#"),NE(D135,""),NE(COUNTA($D135:D135),0))</formula>
    </cfRule>
  </conditionalFormatting>
  <conditionalFormatting sqref="H120 H134:I134">
    <cfRule type="expression" dxfId="2308" priority="6469" stopIfTrue="1">
      <formula>AND(NE(#REF!,"#"),COUNTBLANK($C120:$F120)&lt;5,ISBLANK(#REF!))</formula>
    </cfRule>
  </conditionalFormatting>
  <conditionalFormatting sqref="H120 H134:I134">
    <cfRule type="expression" dxfId="2307" priority="6473" stopIfTrue="1">
      <formula>AND(NE(#REF!,"#"),NE($H120,""),OR(COUNTBLANK($C120:$F120)=5,NE(#REF!,""),IFERROR(VLOOKUP($H120,INDIRECT("VariableTypes!A2:A"),1,FALSE),TRUE)))</formula>
    </cfRule>
  </conditionalFormatting>
  <conditionalFormatting sqref="L118:L121">
    <cfRule type="expression" dxfId="2306" priority="6478" stopIfTrue="1">
      <formula>AND(NE(#REF!,"#"),COUNTBLANK($C118:$E118)&lt;5,ISBLANK(#REF!))</formula>
    </cfRule>
  </conditionalFormatting>
  <conditionalFormatting sqref="L118:L121">
    <cfRule type="expression" dxfId="2305" priority="6481" stopIfTrue="1">
      <formula>AND(NE(#REF!,"#"),NE($G118,""),OR(COUNTBLANK($C118:$E118)=5,NE(#REF!,""),IFERROR(VLOOKUP($G118,INDIRECT("VariableTypes!A2:A"),1,FALSE),TRUE)))</formula>
    </cfRule>
  </conditionalFormatting>
  <conditionalFormatting sqref="L118:L121">
    <cfRule type="expression" dxfId="2304" priority="6484" stopIfTrue="1">
      <formula>AND(NE(#REF!,"#"),NE(L118,""),NE(COUNTA($C118:F118),0))</formula>
    </cfRule>
  </conditionalFormatting>
  <conditionalFormatting sqref="G121 F135:G135">
    <cfRule type="expression" dxfId="2303" priority="6485" stopIfTrue="1">
      <formula>AND(NE(#REF!,"#"),COUNTBLANK($D121:$E121)&lt;5,ISBLANK(#REF!))</formula>
    </cfRule>
  </conditionalFormatting>
  <conditionalFormatting sqref="G121">
    <cfRule type="expression" dxfId="2302" priority="6488" stopIfTrue="1">
      <formula>AND(NE(#REF!,"#"),NE($G121,""),OR(COUNTBLANK($D121:$E121)=5,NE(#REF!,""),IFERROR(VLOOKUP($G121,INDIRECT("VariableTypes!A2:A"),1,FALSE),TRUE)))</formula>
    </cfRule>
  </conditionalFormatting>
  <conditionalFormatting sqref="F135:G135">
    <cfRule type="expression" dxfId="2301" priority="6496" stopIfTrue="1">
      <formula>AND(NE(#REF!,"#"),NE($F135,""),OR(COUNTBLANK($D135:$E135)=5,NE(#REF!,""),IFERROR(VLOOKUP($F135,INDIRECT("VariableTypes!A2:A"),1,FALSE),TRUE)))</formula>
    </cfRule>
  </conditionalFormatting>
  <conditionalFormatting sqref="E122:F132">
    <cfRule type="expression" dxfId="2300" priority="6497" stopIfTrue="1">
      <formula>AND(NE(#REF!,"#"),NE(E122,""),NE(COUNTA($D122:D122),0))</formula>
    </cfRule>
  </conditionalFormatting>
  <conditionalFormatting sqref="H122:H132">
    <cfRule type="expression" dxfId="2299" priority="6499" stopIfTrue="1">
      <formula>AND(NE(#REF!,"#"),NE(H122,""),NE(COUNTA($D122:F122),0))</formula>
    </cfRule>
  </conditionalFormatting>
  <conditionalFormatting sqref="H122:H132 L122:L132 G136:H146">
    <cfRule type="expression" dxfId="2298" priority="6507" stopIfTrue="1">
      <formula>AND(NE(#REF!,"#"),COUNTBLANK($D122:$F122)&lt;5,ISBLANK(#REF!))</formula>
    </cfRule>
  </conditionalFormatting>
  <conditionalFormatting sqref="H122:H132 L122:L132">
    <cfRule type="expression" dxfId="2297" priority="6510" stopIfTrue="1">
      <formula>AND(NE(#REF!,"#"),NE($H122,""),OR(COUNTBLANK($D122:$F122)=5,NE(#REF!,""),IFERROR(VLOOKUP($H122,INDIRECT("VariableTypes!A2:A"),1,FALSE),TRUE)))</formula>
    </cfRule>
  </conditionalFormatting>
  <conditionalFormatting sqref="L122:L132">
    <cfRule type="expression" dxfId="2296" priority="6515" stopIfTrue="1">
      <formula>AND(NE(#REF!,"#"),NE(L122,""),NE(COUNTA($D122:G122),0))</formula>
    </cfRule>
  </conditionalFormatting>
  <conditionalFormatting sqref="G136:H146">
    <cfRule type="expression" dxfId="2295" priority="6528" stopIfTrue="1">
      <formula>AND(NE(#REF!,"#"),NE($G136,""),OR(COUNTBLANK($D136:$F136)=5,NE(#REF!,""),IFERROR(VLOOKUP($G136,INDIRECT("VariableTypes!A2:A"),1,FALSE),TRUE)))</formula>
    </cfRule>
  </conditionalFormatting>
  <conditionalFormatting sqref="H148">
    <cfRule type="expression" dxfId="2294" priority="6543" stopIfTrue="1">
      <formula>AND(NE(#REF!,"#"),COUNTBLANK($C148:$F148)&lt;5,ISBLANK(#REF!))</formula>
    </cfRule>
  </conditionalFormatting>
  <conditionalFormatting sqref="H148">
    <cfRule type="expression" dxfId="2293" priority="6545" stopIfTrue="1">
      <formula>AND(NE(#REF!,"#"),NE($G148,""),OR(COUNTBLANK($C148:$F148)=5,NE(#REF!,""),IFERROR(VLOOKUP($G148,INDIRECT("VariableTypes!A2:A"),1,FALSE),TRUE)))</formula>
    </cfRule>
  </conditionalFormatting>
  <conditionalFormatting sqref="J16:L16">
    <cfRule type="expression" dxfId="2292" priority="256" stopIfTrue="1">
      <formula>AND(NE(#REF!,"#"),NE($I16,""),NOT(IFERROR(VLOOKUP($H16,INDIRECT("VariableTypes!$A$2:$D"),4,FALSE),FALSE)))</formula>
    </cfRule>
  </conditionalFormatting>
  <conditionalFormatting sqref="J16:L16">
    <cfRule type="expression" dxfId="2291" priority="257" stopIfTrue="1">
      <formula>AND(NE(#REF!,"#"),IFERROR(VLOOKUP($H16,INDIRECT("VariableTypes!$A$2:$D"),4,FALSE),FALSE))</formula>
    </cfRule>
  </conditionalFormatting>
  <conditionalFormatting sqref="J57:L57">
    <cfRule type="expression" dxfId="2290" priority="254" stopIfTrue="1">
      <formula>AND(NE(#REF!,"#"),NE($I57,""),NOT(IFERROR(VLOOKUP($H57,INDIRECT("VariableTypes!$A$2:$D"),4,FALSE),FALSE)))</formula>
    </cfRule>
  </conditionalFormatting>
  <conditionalFormatting sqref="J57:L57">
    <cfRule type="expression" dxfId="2289" priority="255" stopIfTrue="1">
      <formula>AND(NE(#REF!,"#"),IFERROR(VLOOKUP($H57,INDIRECT("VariableTypes!$A$2:$D"),4,FALSE),FALSE))</formula>
    </cfRule>
  </conditionalFormatting>
  <conditionalFormatting sqref="J74:L74">
    <cfRule type="expression" dxfId="2288" priority="252" stopIfTrue="1">
      <formula>AND(NE(#REF!,"#"),NE($I74,""),NOT(IFERROR(VLOOKUP($H74,INDIRECT("VariableTypes!$A$2:$D"),4,FALSE),FALSE)))</formula>
    </cfRule>
  </conditionalFormatting>
  <conditionalFormatting sqref="J74:L74">
    <cfRule type="expression" dxfId="2287" priority="253" stopIfTrue="1">
      <formula>AND(NE(#REF!,"#"),IFERROR(VLOOKUP($H74,INDIRECT("VariableTypes!$A$2:$D"),4,FALSE),FALSE))</formula>
    </cfRule>
  </conditionalFormatting>
  <conditionalFormatting sqref="J95:L95">
    <cfRule type="expression" dxfId="2286" priority="250" stopIfTrue="1">
      <formula>AND(NE(#REF!,"#"),NE($I95,""),NOT(IFERROR(VLOOKUP($H95,INDIRECT("VariableTypes!$A$2:$D"),4,FALSE),FALSE)))</formula>
    </cfRule>
  </conditionalFormatting>
  <conditionalFormatting sqref="J95:L95">
    <cfRule type="expression" dxfId="2285" priority="251" stopIfTrue="1">
      <formula>AND(NE(#REF!,"#"),IFERROR(VLOOKUP($H95,INDIRECT("VariableTypes!$A$2:$D"),4,FALSE),FALSE))</formula>
    </cfRule>
  </conditionalFormatting>
  <conditionalFormatting sqref="J117:L117">
    <cfRule type="expression" dxfId="2284" priority="248" stopIfTrue="1">
      <formula>AND(NE(#REF!,"#"),NE($I117,""),NOT(IFERROR(VLOOKUP($H117,INDIRECT("VariableTypes!$A$2:$D"),4,FALSE),FALSE)))</formula>
    </cfRule>
  </conditionalFormatting>
  <conditionalFormatting sqref="J117:L117">
    <cfRule type="expression" dxfId="2283" priority="249" stopIfTrue="1">
      <formula>AND(NE(#REF!,"#"),IFERROR(VLOOKUP($H117,INDIRECT("VariableTypes!$A$2:$D"),4,FALSE),FALSE))</formula>
    </cfRule>
  </conditionalFormatting>
  <conditionalFormatting sqref="L39">
    <cfRule type="expression" dxfId="2282" priority="7465" stopIfTrue="1">
      <formula>AND(NE(#REF!,"#"),NE(L39,""),NE(COUNTA($E33:J33),0))</formula>
    </cfRule>
  </conditionalFormatting>
  <conditionalFormatting sqref="H40">
    <cfRule type="expression" dxfId="2281" priority="7467" stopIfTrue="1">
      <formula>AND(NE(#REF!,"#"),NE(H40,""),NE(COUNTA($E35:I35),0))</formula>
    </cfRule>
  </conditionalFormatting>
  <conditionalFormatting sqref="H40">
    <cfRule type="expression" dxfId="2280" priority="7469" stopIfTrue="1">
      <formula>AND(NE(#REF!,"#"),COUNTBLANK($E35:$I35)&lt;5,ISBLANK(#REF!))</formula>
    </cfRule>
  </conditionalFormatting>
  <conditionalFormatting sqref="H45">
    <cfRule type="expression" dxfId="2279" priority="7470" stopIfTrue="1">
      <formula>AND(NE(#REF!,"#"),NE(H45,""),NE(COUNTA(#REF!),0))</formula>
    </cfRule>
  </conditionalFormatting>
  <conditionalFormatting sqref="H45">
    <cfRule type="expression" dxfId="2278" priority="7473" stopIfTrue="1">
      <formula>AND(NE(#REF!,"#"),COUNTBLANK(#REF!)&lt;5,ISBLANK(#REF!))</formula>
    </cfRule>
  </conditionalFormatting>
  <conditionalFormatting sqref="I39">
    <cfRule type="expression" dxfId="2277" priority="201" stopIfTrue="1">
      <formula>AND(NE(#REF!,"#"),NE(I39,""),NE(COUNTA($E39:H39),0))</formula>
    </cfRule>
  </conditionalFormatting>
  <conditionalFormatting sqref="I47">
    <cfRule type="expression" dxfId="2276" priority="196" stopIfTrue="1">
      <formula>AND(NE(#REF!,"#"),NE(I47,""),NE(COUNTA($E47:H47),0))</formula>
    </cfRule>
  </conditionalFormatting>
  <conditionalFormatting sqref="L67">
    <cfRule type="expression" dxfId="2275" priority="7478" stopIfTrue="1">
      <formula>AND(NE(#REF!,"#"),COUNTBLANK($C66:$G66)&lt;5,ISBLANK(#REF!))</formula>
    </cfRule>
  </conditionalFormatting>
  <conditionalFormatting sqref="I68 I148">
    <cfRule type="expression" dxfId="2274" priority="187" stopIfTrue="1">
      <formula>AND(NE(#REF!,"#"),NE(I68,""),NE(COUNTA($A68:H68),0))</formula>
    </cfRule>
  </conditionalFormatting>
  <conditionalFormatting sqref="I68 I148">
    <cfRule type="expression" dxfId="2273" priority="188" stopIfTrue="1">
      <formula>AND(NE(#REF!,"#"),COUNTBLANK($C68:$G68)&lt;5,ISBLANK($A68))</formula>
    </cfRule>
  </conditionalFormatting>
  <conditionalFormatting sqref="I68 I148">
    <cfRule type="expression" dxfId="2272" priority="189" stopIfTrue="1">
      <formula>AND(NE(#REF!,"#"),NE($H68,""),OR(COUNTBLANK($C68:$G68)=5,NE($A68,""),IFERROR(VLOOKUP($H68,INDIRECT("VariableTypes!A2:A"),1,FALSE),TRUE)))</formula>
    </cfRule>
  </conditionalFormatting>
  <conditionalFormatting sqref="H68">
    <cfRule type="expression" dxfId="2271" priority="180" stopIfTrue="1">
      <formula>AND(NE(#REF!,"#"),NE(H68,""),NE(COUNTA($C68:G68),0))</formula>
    </cfRule>
  </conditionalFormatting>
  <conditionalFormatting sqref="D68:G68 E148:G148 C148">
    <cfRule type="expression" dxfId="2270" priority="182" stopIfTrue="1">
      <formula>AND(NE(#REF!,"#"),NE(C68,""),NE(COUNTA(#REF!),0))</formula>
    </cfRule>
  </conditionalFormatting>
  <conditionalFormatting sqref="H68">
    <cfRule type="expression" dxfId="2269" priority="183" stopIfTrue="1">
      <formula>AND(NE(#REF!,"#"),COUNTBLANK($C68:$F68)&lt;5,ISBLANK(#REF!))</formula>
    </cfRule>
  </conditionalFormatting>
  <conditionalFormatting sqref="H68">
    <cfRule type="expression" dxfId="2268" priority="184" stopIfTrue="1">
      <formula>AND(NE(#REF!,"#"),NE($G68,""),OR(COUNTBLANK($C68:$F68)=5,NE(#REF!,""),IFERROR(VLOOKUP($G68,INDIRECT("VariableTypes!A2:A"),1,FALSE),TRUE)))</formula>
    </cfRule>
  </conditionalFormatting>
  <conditionalFormatting sqref="D66">
    <cfRule type="expression" dxfId="2267" priority="179" stopIfTrue="1">
      <formula>AND(NE(#REF!,"#"),NE(D66,""),NE(COUNTA(#REF!),0))</formula>
    </cfRule>
  </conditionalFormatting>
  <conditionalFormatting sqref="L18 L101:L111 M133 M147">
    <cfRule type="expression" dxfId="2266" priority="127" stopIfTrue="1">
      <formula>AND(NE(#REF!,"#"),NE(L18,""),NE(COUNTA($C18:H18),0))</formula>
    </cfRule>
  </conditionalFormatting>
  <conditionalFormatting sqref="L58:L63 L149">
    <cfRule type="expression" dxfId="2265" priority="9382" stopIfTrue="1">
      <formula>AND(NE(#REF!,"#"),NE(L58,""),NE(COUNTA($B58:G58),0))</formula>
    </cfRule>
  </conditionalFormatting>
  <conditionalFormatting sqref="L21">
    <cfRule type="expression" dxfId="2264" priority="9392" stopIfTrue="1">
      <formula>AND(NE(#REF!,"#"),NE(L21,""),NE(COUNTA($E21:I21),0))</formula>
    </cfRule>
  </conditionalFormatting>
  <conditionalFormatting sqref="I49">
    <cfRule type="expression" dxfId="2263" priority="9490" stopIfTrue="1">
      <formula>AND(NE(#REF!,"#"),NE(#REF!,""),OR(COUNTBLANK($E49:$J49)=5,NE(#REF!,""),IFERROR(VLOOKUP(#REF!,INDIRECT("VariableTypes!A2:A"),1,FALSE),TRUE)))</formula>
    </cfRule>
  </conditionalFormatting>
  <conditionalFormatting sqref="I23:K23 I47 I39">
    <cfRule type="expression" dxfId="2262" priority="9491" stopIfTrue="1">
      <formula>AND(NE(#REF!,"#"),NE($I25,""),OR(COUNTBLANK($E23:$J23)=5,NE(#REF!,""),IFERROR(VLOOKUP($I25,INDIRECT("VariableTypes!A2:A"),1,FALSE),TRUE)))</formula>
    </cfRule>
  </conditionalFormatting>
  <conditionalFormatting sqref="L40:L44">
    <cfRule type="expression" dxfId="2261" priority="9499" stopIfTrue="1">
      <formula>AND(NE(#REF!,"#"),NE(L40,""),NE(COUNTA(#REF!),0))</formula>
    </cfRule>
  </conditionalFormatting>
  <conditionalFormatting sqref="L67">
    <cfRule type="expression" dxfId="2260" priority="9508" stopIfTrue="1">
      <formula>AND(NE(#REF!,"#"),NE(L67,""),NE(COUNTA($C66:H66),0))</formula>
    </cfRule>
  </conditionalFormatting>
  <conditionalFormatting sqref="I25">
    <cfRule type="expression" dxfId="2259" priority="9715" stopIfTrue="1">
      <formula>AND(NE(#REF!,"#"),NE(I25,""),NE(COUNTA($E23:J23),0))</formula>
    </cfRule>
  </conditionalFormatting>
  <conditionalFormatting sqref="I26">
    <cfRule type="expression" dxfId="2258" priority="9717" stopIfTrue="1">
      <formula>AND(NE(#REF!,"#"),NE(I26,""),NE(COUNTA(#REF!),0))</formula>
    </cfRule>
  </conditionalFormatting>
  <conditionalFormatting sqref="I25">
    <cfRule type="expression" dxfId="2257" priority="9720" stopIfTrue="1">
      <formula>AND(NE(#REF!,"#"),COUNTBLANK($E23:$J23)&lt;5,ISBLANK(#REF!))</formula>
    </cfRule>
  </conditionalFormatting>
  <conditionalFormatting sqref="I26">
    <cfRule type="expression" dxfId="2256" priority="9722" stopIfTrue="1">
      <formula>AND(NE(#REF!,"#"),COUNTBLANK(#REF!)&lt;5,ISBLANK(#REF!))</formula>
    </cfRule>
  </conditionalFormatting>
  <conditionalFormatting sqref="I25">
    <cfRule type="expression" dxfId="2255" priority="9726" stopIfTrue="1">
      <formula>AND(NE(#REF!,"#"),NE($I25,""),OR(COUNTBLANK($E23:$J23)=5,NE(#REF!,""),IFERROR(VLOOKUP($I25,INDIRECT("VariableTypes!A2:A"),1,FALSE),TRUE)))</formula>
    </cfRule>
  </conditionalFormatting>
  <conditionalFormatting sqref="I26">
    <cfRule type="expression" dxfId="2254" priority="9728" stopIfTrue="1">
      <formula>AND(NE(#REF!,"#"),NE($I26,""),OR(COUNTBLANK(#REF!)=5,NE(#REF!,""),IFERROR(VLOOKUP($I26,INDIRECT("VariableTypes!A2:A"),1,FALSE),TRUE)))</formula>
    </cfRule>
  </conditionalFormatting>
  <conditionalFormatting sqref="L45:L46">
    <cfRule type="expression" dxfId="2253" priority="9735" stopIfTrue="1">
      <formula>AND(NE(#REF!,"#"),NE(L45,""),NE(COUNTA(#REF!),0))</formula>
    </cfRule>
  </conditionalFormatting>
  <conditionalFormatting sqref="L67">
    <cfRule type="expression" dxfId="2252" priority="9740" stopIfTrue="1">
      <formula>AND(NE(#REF!,"#"),NE($L66,""),OR(COUNTBLANK($C66:$G66)=5,NE(#REF!,""),IFERROR(VLOOKUP($L66,INDIRECT("VariableTypes!A2:A"),1,FALSE),TRUE)))</formula>
    </cfRule>
  </conditionalFormatting>
  <conditionalFormatting sqref="A81:A83">
    <cfRule type="cellIs" dxfId="2251" priority="92" stopIfTrue="1" operator="equal">
      <formula>"include_in_docs"</formula>
    </cfRule>
  </conditionalFormatting>
  <conditionalFormatting sqref="F81:G81 F78:F79">
    <cfRule type="expression" dxfId="2250" priority="93" stopIfTrue="1">
      <formula>AND(NE(#REF!,"#"),NE(F78,""),NE(COUNTA($C78:E78),0))</formula>
    </cfRule>
  </conditionalFormatting>
  <conditionalFormatting sqref="D81">
    <cfRule type="expression" dxfId="2249" priority="94" stopIfTrue="1">
      <formula>AND(NE(#REF!,"#"),NE(D81,""),NE(COUNTA($C81:D81),0))</formula>
    </cfRule>
  </conditionalFormatting>
  <conditionalFormatting sqref="A148">
    <cfRule type="cellIs" dxfId="2248" priority="91" stopIfTrue="1" operator="equal">
      <formula>"include_in_docs"</formula>
    </cfRule>
  </conditionalFormatting>
  <conditionalFormatting sqref="F82:F83">
    <cfRule type="expression" dxfId="2247" priority="83" stopIfTrue="1">
      <formula>AND(NE(#REF!,"#"),NE(F82,""),NE(COUNTA($C82:E82),0))</formula>
    </cfRule>
  </conditionalFormatting>
  <conditionalFormatting sqref="F88:F89">
    <cfRule type="expression" dxfId="2246" priority="82" stopIfTrue="1">
      <formula>AND(NE(#REF!,"#"),NE(F88,""),NE(COUNTA($C88:F88),0))</formula>
    </cfRule>
  </conditionalFormatting>
  <conditionalFormatting sqref="H98:H99">
    <cfRule type="expression" dxfId="2245" priority="11362" stopIfTrue="1">
      <formula>AND(NE(#REF!,"#"),COUNTBLANK($E98:$G98)&lt;5,ISBLANK($B98))</formula>
    </cfRule>
  </conditionalFormatting>
  <conditionalFormatting sqref="H98:H99">
    <cfRule type="expression" dxfId="2244" priority="11363" stopIfTrue="1">
      <formula>AND(NE(#REF!,"#"),NE($H98,""),OR(COUNTBLANK($E98:$G98)=5,NE($B98,""),IFERROR(VLOOKUP($H98,INDIRECT("VariableTypes!A2:A"),1,FALSE),TRUE)))</formula>
    </cfRule>
  </conditionalFormatting>
  <conditionalFormatting sqref="C15:F15">
    <cfRule type="expression" dxfId="2243" priority="78" stopIfTrue="1">
      <formula>AND(NE(#REF!,"#"),NE(C15,""),NE(COUNTA($A15:B15),0))</formula>
    </cfRule>
  </conditionalFormatting>
  <conditionalFormatting sqref="I15">
    <cfRule type="expression" dxfId="2242" priority="79" stopIfTrue="1">
      <formula>AND(NE(#REF!,"#"),NE(I15,""),NE(COUNTA($A15:G15),0))</formula>
    </cfRule>
  </conditionalFormatting>
  <conditionalFormatting sqref="G15:H15">
    <cfRule type="expression" dxfId="2241" priority="80" stopIfTrue="1">
      <formula>AND(NE(#REF!,"#"),COUNTBLANK($B15:$E15)&lt;5,ISBLANK($A15))</formula>
    </cfRule>
  </conditionalFormatting>
  <conditionalFormatting sqref="G15:H15">
    <cfRule type="expression" dxfId="2240" priority="81" stopIfTrue="1">
      <formula>AND(NE(#REF!,"#"),NE($G15,""),OR(COUNTBLANK($B15:$E15)=5,NE($A15,""),IFERROR(VLOOKUP($G15,INDIRECT("VariableTypes!A2:A"),1,FALSE),TRUE)))</formula>
    </cfRule>
  </conditionalFormatting>
  <conditionalFormatting sqref="A12:A14">
    <cfRule type="cellIs" dxfId="2239" priority="73" stopIfTrue="1" operator="equal">
      <formula>"include_in_docs"</formula>
    </cfRule>
  </conditionalFormatting>
  <conditionalFormatting sqref="L12">
    <cfRule type="expression" dxfId="2238" priority="74" stopIfTrue="1">
      <formula>AND(NE(#REF!,"#"),NE(L12,""),NE(COUNTA($C12:H12),0))</formula>
    </cfRule>
  </conditionalFormatting>
  <conditionalFormatting sqref="L12">
    <cfRule type="expression" dxfId="2237" priority="75" stopIfTrue="1">
      <formula>AND(NE(#REF!,"#"),COUNTBLANK($C12:$F12)&lt;5,ISBLANK(#REF!))</formula>
    </cfRule>
  </conditionalFormatting>
  <conditionalFormatting sqref="L12">
    <cfRule type="expression" dxfId="2236" priority="76" stopIfTrue="1">
      <formula>AND(NE(#REF!,"#"),NE($G12,""),OR(COUNTBLANK($C12:$F12)=5,NE(#REF!,""),IFERROR(VLOOKUP($G12,INDIRECT("VariableTypes!A2:A"),1,FALSE),TRUE)))</formula>
    </cfRule>
  </conditionalFormatting>
  <conditionalFormatting sqref="D12:G12">
    <cfRule type="expression" dxfId="2235" priority="77" stopIfTrue="1">
      <formula>AND(NE(#REF!,"#"),NE(D12,""),NE(COUNTA($C12:C12),0))</formula>
    </cfRule>
  </conditionalFormatting>
  <conditionalFormatting sqref="C54:F54">
    <cfRule type="expression" dxfId="2234" priority="69" stopIfTrue="1">
      <formula>AND(NE(#REF!,"#"),NE(C54,""),NE(COUNTA($A54:B54),0))</formula>
    </cfRule>
  </conditionalFormatting>
  <conditionalFormatting sqref="I54">
    <cfRule type="expression" dxfId="2233" priority="70" stopIfTrue="1">
      <formula>AND(NE(#REF!,"#"),NE(I54,""),NE(COUNTA($A54:G54),0))</formula>
    </cfRule>
  </conditionalFormatting>
  <conditionalFormatting sqref="G54:H54">
    <cfRule type="expression" dxfId="2232" priority="71" stopIfTrue="1">
      <formula>AND(NE(#REF!,"#"),COUNTBLANK($B54:$E54)&lt;5,ISBLANK($A54))</formula>
    </cfRule>
  </conditionalFormatting>
  <conditionalFormatting sqref="G54:H54">
    <cfRule type="expression" dxfId="2231" priority="72" stopIfTrue="1">
      <formula>AND(NE(#REF!,"#"),NE($G54,""),OR(COUNTBLANK($B54:$E54)=5,NE($A54,""),IFERROR(VLOOKUP($G54,INDIRECT("VariableTypes!A2:A"),1,FALSE),TRUE)))</formula>
    </cfRule>
  </conditionalFormatting>
  <conditionalFormatting sqref="A51:A53">
    <cfRule type="cellIs" dxfId="2230" priority="64" stopIfTrue="1" operator="equal">
      <formula>"include_in_docs"</formula>
    </cfRule>
  </conditionalFormatting>
  <conditionalFormatting sqref="L51">
    <cfRule type="expression" dxfId="2229" priority="65" stopIfTrue="1">
      <formula>AND(NE(#REF!,"#"),NE(L51,""),NE(COUNTA($C51:H51),0))</formula>
    </cfRule>
  </conditionalFormatting>
  <conditionalFormatting sqref="L51">
    <cfRule type="expression" dxfId="2228" priority="66" stopIfTrue="1">
      <formula>AND(NE(#REF!,"#"),COUNTBLANK($C51:$F51)&lt;5,ISBLANK(#REF!))</formula>
    </cfRule>
  </conditionalFormatting>
  <conditionalFormatting sqref="L51">
    <cfRule type="expression" dxfId="2227" priority="67" stopIfTrue="1">
      <formula>AND(NE(#REF!,"#"),NE($G51,""),OR(COUNTBLANK($C51:$F51)=5,NE(#REF!,""),IFERROR(VLOOKUP($G51,INDIRECT("VariableTypes!A2:A"),1,FALSE),TRUE)))</formula>
    </cfRule>
  </conditionalFormatting>
  <conditionalFormatting sqref="D51:G51">
    <cfRule type="expression" dxfId="2226" priority="68" stopIfTrue="1">
      <formula>AND(NE(#REF!,"#"),NE(D51,""),NE(COUNTA($C51:C51),0))</formula>
    </cfRule>
  </conditionalFormatting>
  <conditionalFormatting sqref="C73:F73">
    <cfRule type="expression" dxfId="2225" priority="60" stopIfTrue="1">
      <formula>AND(NE(#REF!,"#"),NE(C73,""),NE(COUNTA($A73:B73),0))</formula>
    </cfRule>
  </conditionalFormatting>
  <conditionalFormatting sqref="I73">
    <cfRule type="expression" dxfId="2224" priority="61" stopIfTrue="1">
      <formula>AND(NE(#REF!,"#"),NE(I73,""),NE(COUNTA($A73:G73),0))</formula>
    </cfRule>
  </conditionalFormatting>
  <conditionalFormatting sqref="G73:H73">
    <cfRule type="expression" dxfId="2223" priority="62" stopIfTrue="1">
      <formula>AND(NE(#REF!,"#"),COUNTBLANK($B73:$E73)&lt;5,ISBLANK($A73))</formula>
    </cfRule>
  </conditionalFormatting>
  <conditionalFormatting sqref="G73:H73">
    <cfRule type="expression" dxfId="2222" priority="63" stopIfTrue="1">
      <formula>AND(NE(#REF!,"#"),NE($G73,""),OR(COUNTBLANK($B73:$E73)=5,NE($A73,""),IFERROR(VLOOKUP($G73,INDIRECT("VariableTypes!A2:A"),1,FALSE),TRUE)))</formula>
    </cfRule>
  </conditionalFormatting>
  <conditionalFormatting sqref="A70:A72">
    <cfRule type="cellIs" dxfId="2221" priority="55" stopIfTrue="1" operator="equal">
      <formula>"include_in_docs"</formula>
    </cfRule>
  </conditionalFormatting>
  <conditionalFormatting sqref="L70">
    <cfRule type="expression" dxfId="2220" priority="56" stopIfTrue="1">
      <formula>AND(NE(#REF!,"#"),NE(L70,""),NE(COUNTA($C70:H70),0))</formula>
    </cfRule>
  </conditionalFormatting>
  <conditionalFormatting sqref="L70">
    <cfRule type="expression" dxfId="2219" priority="57" stopIfTrue="1">
      <formula>AND(NE(#REF!,"#"),COUNTBLANK($C70:$F70)&lt;5,ISBLANK(#REF!))</formula>
    </cfRule>
  </conditionalFormatting>
  <conditionalFormatting sqref="L70">
    <cfRule type="expression" dxfId="2218" priority="58" stopIfTrue="1">
      <formula>AND(NE(#REF!,"#"),NE($G70,""),OR(COUNTBLANK($C70:$F70)=5,NE(#REF!,""),IFERROR(VLOOKUP($G70,INDIRECT("VariableTypes!A2:A"),1,FALSE),TRUE)))</formula>
    </cfRule>
  </conditionalFormatting>
  <conditionalFormatting sqref="D70:G70">
    <cfRule type="expression" dxfId="2217" priority="59" stopIfTrue="1">
      <formula>AND(NE(#REF!,"#"),NE(D70,""),NE(COUNTA($C70:C70),0))</formula>
    </cfRule>
  </conditionalFormatting>
  <conditionalFormatting sqref="C94:F94">
    <cfRule type="expression" dxfId="2216" priority="51" stopIfTrue="1">
      <formula>AND(NE(#REF!,"#"),NE(C94,""),NE(COUNTA($A94:B94),0))</formula>
    </cfRule>
  </conditionalFormatting>
  <conditionalFormatting sqref="I94">
    <cfRule type="expression" dxfId="2215" priority="52" stopIfTrue="1">
      <formula>AND(NE(#REF!,"#"),NE(I94,""),NE(COUNTA($A94:G94),0))</formula>
    </cfRule>
  </conditionalFormatting>
  <conditionalFormatting sqref="G94:H94">
    <cfRule type="expression" dxfId="2214" priority="53" stopIfTrue="1">
      <formula>AND(NE(#REF!,"#"),COUNTBLANK($B94:$E94)&lt;5,ISBLANK($A94))</formula>
    </cfRule>
  </conditionalFormatting>
  <conditionalFormatting sqref="G94:H94">
    <cfRule type="expression" dxfId="2213" priority="54" stopIfTrue="1">
      <formula>AND(NE(#REF!,"#"),NE($G94,""),OR(COUNTBLANK($B94:$E94)=5,NE($A94,""),IFERROR(VLOOKUP($G94,INDIRECT("VariableTypes!A2:A"),1,FALSE),TRUE)))</formula>
    </cfRule>
  </conditionalFormatting>
  <conditionalFormatting sqref="A91:A93">
    <cfRule type="cellIs" dxfId="2212" priority="46" stopIfTrue="1" operator="equal">
      <formula>"include_in_docs"</formula>
    </cfRule>
  </conditionalFormatting>
  <conditionalFormatting sqref="L91">
    <cfRule type="expression" dxfId="2211" priority="47" stopIfTrue="1">
      <formula>AND(NE(#REF!,"#"),NE(L91,""),NE(COUNTA($C91:H91),0))</formula>
    </cfRule>
  </conditionalFormatting>
  <conditionalFormatting sqref="L91">
    <cfRule type="expression" dxfId="2210" priority="48" stopIfTrue="1">
      <formula>AND(NE(#REF!,"#"),COUNTBLANK($C91:$F91)&lt;5,ISBLANK(#REF!))</formula>
    </cfRule>
  </conditionalFormatting>
  <conditionalFormatting sqref="L91">
    <cfRule type="expression" dxfId="2209" priority="49" stopIfTrue="1">
      <formula>AND(NE(#REF!,"#"),NE($G91,""),OR(COUNTBLANK($C91:$F91)=5,NE(#REF!,""),IFERROR(VLOOKUP($G91,INDIRECT("VariableTypes!A2:A"),1,FALSE),TRUE)))</formula>
    </cfRule>
  </conditionalFormatting>
  <conditionalFormatting sqref="D91:G91">
    <cfRule type="expression" dxfId="2208" priority="50" stopIfTrue="1">
      <formula>AND(NE(#REF!,"#"),NE(D91,""),NE(COUNTA($C91:C91),0))</formula>
    </cfRule>
  </conditionalFormatting>
  <conditionalFormatting sqref="C116:F116">
    <cfRule type="expression" dxfId="2207" priority="42" stopIfTrue="1">
      <formula>AND(NE(#REF!,"#"),NE(C116,""),NE(COUNTA($A116:B116),0))</formula>
    </cfRule>
  </conditionalFormatting>
  <conditionalFormatting sqref="I116">
    <cfRule type="expression" dxfId="2206" priority="43" stopIfTrue="1">
      <formula>AND(NE(#REF!,"#"),NE(I116,""),NE(COUNTA($A116:G116),0))</formula>
    </cfRule>
  </conditionalFormatting>
  <conditionalFormatting sqref="G116:H116">
    <cfRule type="expression" dxfId="2205" priority="44" stopIfTrue="1">
      <formula>AND(NE(#REF!,"#"),COUNTBLANK($B116:$E116)&lt;5,ISBLANK($A116))</formula>
    </cfRule>
  </conditionalFormatting>
  <conditionalFormatting sqref="G116:H116">
    <cfRule type="expression" dxfId="2204" priority="45" stopIfTrue="1">
      <formula>AND(NE(#REF!,"#"),NE($G116,""),OR(COUNTBLANK($B116:$E116)=5,NE($A116,""),IFERROR(VLOOKUP($G116,INDIRECT("VariableTypes!A2:A"),1,FALSE),TRUE)))</formula>
    </cfRule>
  </conditionalFormatting>
  <conditionalFormatting sqref="A113:A115">
    <cfRule type="cellIs" dxfId="2203" priority="37" stopIfTrue="1" operator="equal">
      <formula>"include_in_docs"</formula>
    </cfRule>
  </conditionalFormatting>
  <conditionalFormatting sqref="L113">
    <cfRule type="expression" dxfId="2202" priority="38" stopIfTrue="1">
      <formula>AND(NE(#REF!,"#"),NE(L113,""),NE(COUNTA($C113:H113),0))</formula>
    </cfRule>
  </conditionalFormatting>
  <conditionalFormatting sqref="L113">
    <cfRule type="expression" dxfId="2201" priority="39" stopIfTrue="1">
      <formula>AND(NE(#REF!,"#"),COUNTBLANK($C113:$F113)&lt;5,ISBLANK(#REF!))</formula>
    </cfRule>
  </conditionalFormatting>
  <conditionalFormatting sqref="L113">
    <cfRule type="expression" dxfId="2200" priority="40" stopIfTrue="1">
      <formula>AND(NE(#REF!,"#"),NE($G113,""),OR(COUNTBLANK($C113:$F113)=5,NE(#REF!,""),IFERROR(VLOOKUP($G113,INDIRECT("VariableTypes!A2:A"),1,FALSE),TRUE)))</formula>
    </cfRule>
  </conditionalFormatting>
  <conditionalFormatting sqref="D113:G113">
    <cfRule type="expression" dxfId="2199" priority="41" stopIfTrue="1">
      <formula>AND(NE(#REF!,"#"),NE(D113,""),NE(COUNTA($C113:C113),0))</formula>
    </cfRule>
  </conditionalFormatting>
  <conditionalFormatting sqref="C153:F153">
    <cfRule type="expression" dxfId="2198" priority="33" stopIfTrue="1">
      <formula>AND(NE(#REF!,"#"),NE(C153,""),NE(COUNTA($A153:B153),0))</formula>
    </cfRule>
  </conditionalFormatting>
  <conditionalFormatting sqref="I153">
    <cfRule type="expression" dxfId="2197" priority="34" stopIfTrue="1">
      <formula>AND(NE(#REF!,"#"),NE(I153,""),NE(COUNTA($A153:G153),0))</formula>
    </cfRule>
  </conditionalFormatting>
  <conditionalFormatting sqref="G153:H153">
    <cfRule type="expression" dxfId="2196" priority="35" stopIfTrue="1">
      <formula>AND(NE(#REF!,"#"),COUNTBLANK($B153:$E153)&lt;5,ISBLANK($A153))</formula>
    </cfRule>
  </conditionalFormatting>
  <conditionalFormatting sqref="G153:H153">
    <cfRule type="expression" dxfId="2195" priority="36" stopIfTrue="1">
      <formula>AND(NE(#REF!,"#"),NE($G153,""),OR(COUNTBLANK($B153:$E153)=5,NE($A153,""),IFERROR(VLOOKUP($G153,INDIRECT("VariableTypes!A2:A"),1,FALSE),TRUE)))</formula>
    </cfRule>
  </conditionalFormatting>
  <conditionalFormatting sqref="A150:A152">
    <cfRule type="cellIs" dxfId="2194" priority="28" stopIfTrue="1" operator="equal">
      <formula>"include_in_docs"</formula>
    </cfRule>
  </conditionalFormatting>
  <conditionalFormatting sqref="L150">
    <cfRule type="expression" dxfId="2193" priority="29" stopIfTrue="1">
      <formula>AND(NE(#REF!,"#"),NE(L150,""),NE(COUNTA($C150:H150),0))</formula>
    </cfRule>
  </conditionalFormatting>
  <conditionalFormatting sqref="L150">
    <cfRule type="expression" dxfId="2192" priority="30" stopIfTrue="1">
      <formula>AND(NE(#REF!,"#"),COUNTBLANK($C150:$F150)&lt;5,ISBLANK(#REF!))</formula>
    </cfRule>
  </conditionalFormatting>
  <conditionalFormatting sqref="L150">
    <cfRule type="expression" dxfId="2191" priority="31" stopIfTrue="1">
      <formula>AND(NE(#REF!,"#"),NE($G150,""),OR(COUNTBLANK($C150:$F150)=5,NE(#REF!,""),IFERROR(VLOOKUP($G150,INDIRECT("VariableTypes!A2:A"),1,FALSE),TRUE)))</formula>
    </cfRule>
  </conditionalFormatting>
  <conditionalFormatting sqref="D150:G150">
    <cfRule type="expression" dxfId="2190" priority="32" stopIfTrue="1">
      <formula>AND(NE(#REF!,"#"),NE(D150,""),NE(COUNTA($C150:C150),0))</formula>
    </cfRule>
  </conditionalFormatting>
  <conditionalFormatting sqref="H23">
    <cfRule type="expression" dxfId="2189" priority="27" stopIfTrue="1">
      <formula>AND(NE(#REF!,"#"),NE(H23,""),NE(COUNTA($E23:F23),0))</formula>
    </cfRule>
  </conditionalFormatting>
  <conditionalFormatting sqref="H33">
    <cfRule type="expression" dxfId="2188" priority="26" stopIfTrue="1">
      <formula>AND(NE(#REF!,"#"),NE(H33,""),NE(COUNTA($E33:F33),0))</formula>
    </cfRule>
  </conditionalFormatting>
  <conditionalFormatting sqref="H36">
    <cfRule type="expression" dxfId="2187" priority="25" stopIfTrue="1">
      <formula>AND(NE(#REF!,"#"),NE(H36,""),NE(COUNTA($E36:F36),0))</formula>
    </cfRule>
  </conditionalFormatting>
  <conditionalFormatting sqref="H39">
    <cfRule type="expression" dxfId="2186" priority="24" stopIfTrue="1">
      <formula>AND(NE(#REF!,"#"),NE(H39,""),NE(COUNTA($E39:F39),0))</formula>
    </cfRule>
  </conditionalFormatting>
  <conditionalFormatting sqref="H44">
    <cfRule type="expression" dxfId="2185" priority="23" stopIfTrue="1">
      <formula>AND(NE(#REF!,"#"),NE(H44,""),NE(COUNTA($E44:F44),0))</formula>
    </cfRule>
  </conditionalFormatting>
  <conditionalFormatting sqref="H47">
    <cfRule type="expression" dxfId="2184" priority="22" stopIfTrue="1">
      <formula>AND(NE(#REF!,"#"),NE(H47,""),NE(COUNTA($E47:F47),0))</formula>
    </cfRule>
  </conditionalFormatting>
  <conditionalFormatting sqref="H49">
    <cfRule type="expression" dxfId="2183" priority="21" stopIfTrue="1">
      <formula>AND(NE(#REF!,"#"),NE(H49,""),NE(COUNTA($E49:F49),0))</formula>
    </cfRule>
  </conditionalFormatting>
  <conditionalFormatting sqref="D3:G3">
    <cfRule type="expression" dxfId="2182" priority="8" stopIfTrue="1">
      <formula>AND(NE(#REF!,"#"),NE(D3,""),NE(COUNTA($B3:C3),0))</formula>
    </cfRule>
  </conditionalFormatting>
  <conditionalFormatting sqref="H3 H5">
    <cfRule type="expression" dxfId="2181" priority="9" stopIfTrue="1">
      <formula>AND(NE(#REF!,"#"),NE($H3,""),OR(COUNTBLANK($C3:$G3)=5,NE($B3,""),IFERROR(VLOOKUP($H3,INDIRECT("VariableTypes!A2:A"),1,FALSE),TRUE)))</formula>
    </cfRule>
  </conditionalFormatting>
  <conditionalFormatting sqref="I3:I5">
    <cfRule type="expression" dxfId="2180" priority="10" stopIfTrue="1">
      <formula>AND(NE(#REF!,"#"),NE($I3,""),NOT(IFERROR(VLOOKUP($H3,INDIRECT("VariableTypes!$A$2:$D"),4,FALSE),FALSE)))</formula>
    </cfRule>
  </conditionalFormatting>
  <conditionalFormatting sqref="J3:K3 J5:K5">
    <cfRule type="expression" dxfId="2179" priority="11" stopIfTrue="1">
      <formula>AND(NE(#REF!,"#"),NE($J3,""),NOT(IFERROR(VLOOKUP($H3,INDIRECT("VariableTypes!$A$2:$E"),5,FALSE),FALSE)),OR($B3="",$C3=""))</formula>
    </cfRule>
  </conditionalFormatting>
  <conditionalFormatting sqref="H3 H5">
    <cfRule type="expression" dxfId="2178" priority="12" stopIfTrue="1">
      <formula>AND(NE(#REF!,"#"),COUNTBLANK($C3:$G3)&lt;5,ISBLANK($B3))</formula>
    </cfRule>
  </conditionalFormatting>
  <conditionalFormatting sqref="I3:I5">
    <cfRule type="expression" dxfId="2177" priority="13" stopIfTrue="1">
      <formula>AND(NE(#REF!,"#"),IFERROR(VLOOKUP($H3,INDIRECT("VariableTypes!$A$2:$D"),4,FALSE),FALSE))</formula>
    </cfRule>
  </conditionalFormatting>
  <conditionalFormatting sqref="J3:K3 J5:K5">
    <cfRule type="expression" dxfId="2176" priority="14" stopIfTrue="1">
      <formula>AND(NE(#REF!,"#"),OR(IFERROR(VLOOKUP($H3,INDIRECT("VariableTypes!$A$2:$E"),5,FALSE),FALSE),AND(NE($B3,""),NE($C3,""))))</formula>
    </cfRule>
  </conditionalFormatting>
  <conditionalFormatting sqref="H6">
    <cfRule type="expression" dxfId="2175" priority="7" stopIfTrue="1">
      <formula>AND(NE(#REF!,"#"),COUNTBLANK($C6:$G6)&lt;5,ISBLANK($B6))</formula>
    </cfRule>
  </conditionalFormatting>
  <conditionalFormatting sqref="H6">
    <cfRule type="expression" dxfId="2174" priority="4" stopIfTrue="1">
      <formula>AND(NE(#REF!,"#"),NE($H6,""),OR(COUNTBLANK($C6:$G6)=5,NE($B6,""),IFERROR(VLOOKUP($H6,INDIRECT("VariableTypes!A2:A"),1,FALSE),TRUE)))</formula>
    </cfRule>
  </conditionalFormatting>
  <conditionalFormatting sqref="I6:L6">
    <cfRule type="expression" dxfId="2173" priority="5" stopIfTrue="1">
      <formula>AND(NE(#REF!,"#"),NE($I6,""),NOT(IFERROR(VLOOKUP($H6,INDIRECT("VariableTypes!$A$2:$D"),4,FALSE),FALSE)))</formula>
    </cfRule>
  </conditionalFormatting>
  <conditionalFormatting sqref="I6:L6">
    <cfRule type="expression" dxfId="2172" priority="6" stopIfTrue="1">
      <formula>AND(NE(#REF!,"#"),IFERROR(VLOOKUP($H6,INDIRECT("VariableTypes!$A$2:$D"),4,FALSE),FALSE))</formula>
    </cfRule>
  </conditionalFormatting>
  <conditionalFormatting sqref="D6:G6">
    <cfRule type="expression" dxfId="2171" priority="1" stopIfTrue="1">
      <formula>AND(NE(#REF!,"#"),NE(D6,""),NE(COUNTA($A6:C6),0))</formula>
    </cfRule>
  </conditionalFormatting>
  <conditionalFormatting sqref="G6">
    <cfRule type="expression" dxfId="2170" priority="2" stopIfTrue="1">
      <formula>AND(NE(#REF!,"#"),COUNTBLANK($C6:$F6)&lt;5,ISBLANK($A6))</formula>
    </cfRule>
  </conditionalFormatting>
  <conditionalFormatting sqref="G6">
    <cfRule type="expression" dxfId="2169" priority="3" stopIfTrue="1">
      <formula>AND(NE(#REF!,"#"),NE($G6,""),OR(COUNTBLANK($C6:$F6)=5,NE($A6,""),IFERROR(VLOOKUP($G6,INDIRECT("VariableTypes!A2:A"),1,FALSE),TRUE)))</formula>
    </cfRule>
  </conditionalFormatting>
  <conditionalFormatting sqref="F4:G5">
    <cfRule type="expression" dxfId="2168" priority="15" stopIfTrue="1">
      <formula>AND(NE(#REF!,"#"),NE(F4,""),NE(COUNTA($C4:E4),0))</formula>
    </cfRule>
  </conditionalFormatting>
  <conditionalFormatting sqref="H4">
    <cfRule type="expression" dxfId="2167" priority="16" stopIfTrue="1">
      <formula>AND(NE(#REF!,"#"),NE($H4,""),OR(COUNTBLANK($C4:$G4)=5,NE($C4,""),IFERROR(VLOOKUP($H4,INDIRECT("VariableTypes!A2:A"),1,FALSE),TRUE)))</formula>
    </cfRule>
  </conditionalFormatting>
  <conditionalFormatting sqref="J4:K4">
    <cfRule type="expression" dxfId="2166" priority="17" stopIfTrue="1">
      <formula>AND(NE(#REF!,"#"),NE($J4,""),NOT(IFERROR(VLOOKUP($H4,INDIRECT("VariableTypes!$A$2:$E"),5,FALSE),FALSE)),OR($C4="",#REF!=""))</formula>
    </cfRule>
  </conditionalFormatting>
  <conditionalFormatting sqref="H4">
    <cfRule type="expression" dxfId="2165" priority="18" stopIfTrue="1">
      <formula>AND(NE(#REF!,"#"),COUNTBLANK($C4:$G4)&lt;5,ISBLANK($C4))</formula>
    </cfRule>
  </conditionalFormatting>
  <conditionalFormatting sqref="J4:K4">
    <cfRule type="expression" dxfId="2164" priority="19" stopIfTrue="1">
      <formula>AND(NE(#REF!,"#"),OR(IFERROR(VLOOKUP($H4,INDIRECT("VariableTypes!$A$2:$E"),5,FALSE),FALSE),AND(NE($C4,""),NE(#REF!,""))))</formula>
    </cfRule>
  </conditionalFormatting>
  <conditionalFormatting sqref="D4:E5">
    <cfRule type="expression" dxfId="2163" priority="20" stopIfTrue="1">
      <formula>AND(NE(#REF!,"#"),NE(D4,""),NE(COUNTA($C4:C4),0))</formula>
    </cfRule>
  </conditionalFormatting>
  <dataValidations count="2">
    <dataValidation type="list" allowBlank="1" showInputMessage="1" showErrorMessage="1" sqref="B60 L96" xr:uid="{97568E28-EB6A-104A-B0FF-4B3526810305}">
      <formula1>"&lt;select&gt;,Yes,No"</formula1>
    </dataValidation>
    <dataValidation type="list" allowBlank="1" showInputMessage="1" showErrorMessage="1" sqref="B17 C18 D22 E23 D25:D29 C24 D19 E47 D34 E39:E44 C9:C10 E49 B58:B59 B75 D38 C37 D40 C45:C46 D46 D48:E48 B96 C60:C63 C65 C67 C76 C80 C101:C111 C120 D122:D133 C134 B118 B7 E20:E21 E26:E36 C84:C89 D136:D147" xr:uid="{94B1F6CC-087C-4059-A42A-9BB3862DE9D8}">
      <formula1>Yesnolist</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695C"/>
    <outlinePr summaryBelow="0" summaryRight="0"/>
  </sheetPr>
  <dimension ref="A1:M82"/>
  <sheetViews>
    <sheetView showGridLines="0" topLeftCell="B1" workbookViewId="0">
      <pane ySplit="2" topLeftCell="A48" activePane="bottomLeft" state="frozen"/>
      <selection pane="bottomLeft" activeCell="B1" sqref="B1"/>
    </sheetView>
  </sheetViews>
  <sheetFormatPr defaultColWidth="0" defaultRowHeight="15" customHeight="1" zeroHeight="1"/>
  <cols>
    <col min="1" max="1" width="8.09765625" hidden="1" customWidth="1"/>
    <col min="2" max="2" width="8.09765625" style="12" customWidth="1"/>
    <col min="3" max="6" width="8.09765625" customWidth="1"/>
    <col min="7" max="7" width="25" customWidth="1"/>
    <col min="8" max="9" width="25" style="31" customWidth="1"/>
    <col min="10" max="10" width="25" customWidth="1"/>
    <col min="11" max="11" width="8.09765625" style="248" customWidth="1"/>
    <col min="12" max="12" width="12.59765625" customWidth="1"/>
    <col min="13" max="13" width="2.19921875" customWidth="1"/>
    <col min="14"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0</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4</v>
      </c>
      <c r="B6" s="282" t="s">
        <v>2</v>
      </c>
      <c r="C6" s="235" t="s">
        <v>1005</v>
      </c>
      <c r="D6" s="233"/>
      <c r="E6" s="233"/>
      <c r="F6" s="233"/>
      <c r="G6" s="233"/>
      <c r="H6" s="232"/>
      <c r="I6" s="232"/>
      <c r="J6" s="232"/>
      <c r="K6" s="232"/>
      <c r="L6" s="232"/>
    </row>
    <row r="7" spans="1:13" s="229" customFormat="1" ht="16.2">
      <c r="A7" s="265"/>
      <c r="B7" s="307" t="s">
        <v>934</v>
      </c>
      <c r="C7" s="237" t="s">
        <v>1006</v>
      </c>
      <c r="D7" s="227"/>
      <c r="E7" s="227"/>
      <c r="F7" s="227"/>
      <c r="G7" s="227"/>
      <c r="H7" s="227"/>
      <c r="I7" s="34"/>
      <c r="J7" s="227"/>
      <c r="K7" s="227"/>
      <c r="L7" s="227"/>
    </row>
    <row r="8" spans="1:13" ht="16.2">
      <c r="A8" s="1"/>
      <c r="C8" s="50" t="s">
        <v>12</v>
      </c>
      <c r="E8" s="50"/>
      <c r="F8" s="41"/>
      <c r="G8" s="40"/>
      <c r="H8" s="40"/>
      <c r="I8" s="40"/>
      <c r="J8" s="40"/>
      <c r="K8" s="222"/>
    </row>
    <row r="9" spans="1:13" ht="16.2">
      <c r="A9" s="1"/>
      <c r="C9" s="306" t="s">
        <v>934</v>
      </c>
      <c r="D9" s="262" t="s">
        <v>523</v>
      </c>
      <c r="E9" s="259"/>
      <c r="F9" s="61"/>
      <c r="G9" s="61"/>
      <c r="H9" s="41"/>
      <c r="I9" s="41"/>
      <c r="J9" s="41"/>
      <c r="K9" s="227"/>
    </row>
    <row r="10" spans="1:13" ht="16.2">
      <c r="A10" s="1"/>
      <c r="C10" s="306" t="s">
        <v>934</v>
      </c>
      <c r="D10" s="262" t="s">
        <v>14</v>
      </c>
      <c r="E10" s="47"/>
      <c r="F10" s="61"/>
      <c r="G10" s="61"/>
      <c r="H10" s="41"/>
      <c r="I10" s="41"/>
      <c r="J10" s="41"/>
      <c r="K10" s="227"/>
    </row>
    <row r="11" spans="1:13" ht="16.2">
      <c r="A11" s="1"/>
      <c r="C11" s="306" t="s">
        <v>934</v>
      </c>
      <c r="D11" s="262" t="s">
        <v>989</v>
      </c>
      <c r="E11" s="61"/>
      <c r="F11" s="61"/>
      <c r="G11" s="61"/>
      <c r="H11" s="41"/>
      <c r="I11" s="41"/>
      <c r="J11" s="41"/>
      <c r="K11" s="227"/>
    </row>
    <row r="12" spans="1:13" ht="16.2">
      <c r="A12" s="4"/>
      <c r="C12" s="306" t="s">
        <v>934</v>
      </c>
      <c r="D12" s="262" t="s">
        <v>990</v>
      </c>
      <c r="E12" s="61"/>
      <c r="F12" s="61"/>
      <c r="G12" s="61"/>
      <c r="H12" s="41"/>
      <c r="I12" s="41"/>
      <c r="J12" s="41"/>
      <c r="K12" s="227"/>
    </row>
    <row r="13" spans="1:13" ht="16.2">
      <c r="A13" s="1"/>
      <c r="C13" s="306" t="s">
        <v>934</v>
      </c>
      <c r="D13" s="262" t="s">
        <v>16</v>
      </c>
      <c r="E13" s="47"/>
      <c r="F13" s="61"/>
      <c r="G13" s="61"/>
      <c r="H13" s="41"/>
      <c r="I13" s="41"/>
      <c r="J13" s="41"/>
      <c r="K13" s="227"/>
    </row>
    <row r="14" spans="1:13" ht="16.2">
      <c r="A14" s="1"/>
      <c r="C14" s="306" t="s">
        <v>934</v>
      </c>
      <c r="D14" s="262" t="s">
        <v>18</v>
      </c>
      <c r="E14" s="61"/>
      <c r="F14" s="61"/>
      <c r="G14" s="61"/>
      <c r="H14" s="41"/>
      <c r="I14" s="41"/>
      <c r="J14" s="41"/>
      <c r="K14" s="227"/>
    </row>
    <row r="15" spans="1:13" ht="16.2">
      <c r="A15" s="1"/>
      <c r="C15" s="306" t="s">
        <v>934</v>
      </c>
      <c r="D15" s="262" t="s">
        <v>21</v>
      </c>
      <c r="E15" s="61"/>
      <c r="F15" s="61"/>
      <c r="G15" s="61"/>
      <c r="H15" s="41"/>
      <c r="I15" s="41"/>
      <c r="J15" s="41"/>
      <c r="K15" s="227"/>
    </row>
    <row r="16" spans="1:13" ht="16.2">
      <c r="A16" s="1"/>
      <c r="C16" s="306" t="s">
        <v>934</v>
      </c>
      <c r="D16" s="262" t="s">
        <v>23</v>
      </c>
      <c r="E16" s="47"/>
      <c r="F16" s="61"/>
      <c r="G16" s="61"/>
      <c r="H16" s="41"/>
      <c r="I16" s="41"/>
      <c r="J16" s="41"/>
      <c r="K16" s="227"/>
    </row>
    <row r="17" spans="1:12" ht="16.2">
      <c r="A17" s="1"/>
      <c r="C17" s="306" t="s">
        <v>934</v>
      </c>
      <c r="D17" s="262" t="s">
        <v>24</v>
      </c>
      <c r="E17" s="61"/>
      <c r="F17" s="61"/>
      <c r="G17" s="61"/>
      <c r="H17" s="41"/>
      <c r="I17" s="41"/>
      <c r="J17" s="41"/>
      <c r="K17" s="227"/>
    </row>
    <row r="18" spans="1:12" ht="16.2">
      <c r="A18" s="1"/>
      <c r="C18" s="306" t="s">
        <v>934</v>
      </c>
      <c r="D18" s="262" t="s">
        <v>679</v>
      </c>
      <c r="E18" s="47"/>
      <c r="F18" s="61"/>
      <c r="G18" s="61"/>
      <c r="H18" s="41"/>
      <c r="I18" s="41"/>
      <c r="J18" s="41"/>
      <c r="K18" s="227"/>
    </row>
    <row r="19" spans="1:12" ht="16.2">
      <c r="A19" s="1"/>
      <c r="C19" s="306" t="s">
        <v>934</v>
      </c>
      <c r="D19" s="262" t="s">
        <v>29</v>
      </c>
      <c r="E19" s="47"/>
      <c r="F19" s="61"/>
      <c r="G19" s="61"/>
      <c r="H19" s="41"/>
      <c r="I19" s="41"/>
      <c r="J19" s="41"/>
      <c r="K19" s="227"/>
    </row>
    <row r="20" spans="1:12" ht="16.2">
      <c r="A20" s="1"/>
      <c r="C20" s="306" t="s">
        <v>934</v>
      </c>
      <c r="D20" s="262" t="s">
        <v>30</v>
      </c>
      <c r="E20" s="61"/>
      <c r="F20" s="61"/>
      <c r="G20" s="61"/>
      <c r="H20" s="41"/>
      <c r="I20" s="41"/>
      <c r="J20" s="41"/>
      <c r="K20" s="227"/>
    </row>
    <row r="21" spans="1:12" ht="16.2">
      <c r="A21" s="1"/>
      <c r="C21" s="306" t="s">
        <v>934</v>
      </c>
      <c r="D21" s="262" t="s">
        <v>565</v>
      </c>
      <c r="E21" s="61"/>
      <c r="F21" s="61"/>
      <c r="G21" s="61"/>
      <c r="H21" s="41"/>
      <c r="I21" s="41"/>
      <c r="J21" s="41"/>
      <c r="K21" s="227"/>
    </row>
    <row r="22" spans="1:12" ht="16.2">
      <c r="A22" s="1"/>
      <c r="C22" s="306" t="s">
        <v>934</v>
      </c>
      <c r="D22" s="262" t="s">
        <v>525</v>
      </c>
      <c r="E22" s="61"/>
      <c r="F22" s="61"/>
      <c r="G22" s="61"/>
      <c r="H22" s="41"/>
      <c r="I22" s="41"/>
      <c r="J22" s="41"/>
      <c r="K22" s="227"/>
    </row>
    <row r="23" spans="1:12" ht="16.2">
      <c r="A23" s="1"/>
      <c r="C23" s="306" t="s">
        <v>934</v>
      </c>
      <c r="D23" s="481" t="s">
        <v>34</v>
      </c>
      <c r="E23" s="482"/>
      <c r="F23" s="483"/>
      <c r="G23" s="229"/>
      <c r="H23" s="227"/>
      <c r="I23" s="227"/>
      <c r="J23" s="227"/>
      <c r="K23" s="227"/>
      <c r="L23" s="227"/>
    </row>
    <row r="24" spans="1:12" ht="16.2">
      <c r="A24" s="1"/>
      <c r="C24" s="50" t="s">
        <v>1177</v>
      </c>
      <c r="D24" s="50"/>
      <c r="E24" s="227"/>
      <c r="F24" s="227"/>
      <c r="G24" s="222"/>
      <c r="H24" s="227"/>
      <c r="I24" s="227"/>
      <c r="J24" s="227"/>
      <c r="K24" s="478"/>
      <c r="L24" s="480"/>
    </row>
    <row r="25" spans="1:12" s="229" customFormat="1" ht="16.2">
      <c r="A25" s="13"/>
      <c r="B25" s="249"/>
      <c r="C25" s="56"/>
      <c r="D25" s="227"/>
      <c r="E25" s="56"/>
      <c r="F25" s="56"/>
      <c r="G25" s="56"/>
      <c r="H25" s="65"/>
      <c r="I25" s="227"/>
      <c r="J25" s="227"/>
      <c r="K25" s="227"/>
    </row>
    <row r="26" spans="1:12" s="281" customFormat="1" ht="16.2">
      <c r="A26" s="222"/>
      <c r="B26" s="227"/>
      <c r="C26" s="264" t="s">
        <v>35</v>
      </c>
      <c r="D26" s="222"/>
      <c r="E26" s="222"/>
      <c r="F26" s="222"/>
      <c r="G26" s="222"/>
      <c r="I26" s="227"/>
      <c r="J26" s="227"/>
      <c r="K26" s="227"/>
      <c r="L26" s="227"/>
    </row>
    <row r="27" spans="1:12" s="281" customFormat="1" ht="16.2">
      <c r="A27" s="222"/>
      <c r="B27" s="227"/>
      <c r="C27" s="498" t="s">
        <v>40</v>
      </c>
      <c r="D27" s="499"/>
      <c r="E27" s="499"/>
      <c r="F27" s="499"/>
      <c r="G27" s="499"/>
      <c r="H27" s="499"/>
      <c r="I27" s="499"/>
      <c r="J27" s="499"/>
      <c r="K27" s="499"/>
      <c r="L27" s="500"/>
    </row>
    <row r="28" spans="1:12" s="281" customFormat="1" ht="16.2">
      <c r="A28" s="222"/>
      <c r="B28" s="227"/>
      <c r="C28" s="501"/>
      <c r="D28" s="502"/>
      <c r="E28" s="502"/>
      <c r="F28" s="502"/>
      <c r="G28" s="502"/>
      <c r="H28" s="502"/>
      <c r="I28" s="502"/>
      <c r="J28" s="502"/>
      <c r="K28" s="502"/>
      <c r="L28" s="503"/>
    </row>
    <row r="29" spans="1:12" s="281" customFormat="1" ht="16.8" thickBot="1">
      <c r="A29" s="90"/>
      <c r="B29" s="222"/>
      <c r="C29" s="247"/>
      <c r="D29" s="247"/>
      <c r="E29" s="247"/>
      <c r="F29" s="247"/>
      <c r="G29" s="247"/>
      <c r="H29" s="247"/>
      <c r="I29" s="222"/>
      <c r="J29" s="227"/>
      <c r="K29" s="227"/>
    </row>
    <row r="30" spans="1:12" ht="16.8" thickTop="1">
      <c r="A30" s="265" t="s">
        <v>59</v>
      </c>
      <c r="B30" s="282" t="s">
        <v>58</v>
      </c>
      <c r="C30" s="235" t="s">
        <v>1007</v>
      </c>
      <c r="D30" s="233"/>
      <c r="E30" s="233"/>
      <c r="F30" s="233"/>
      <c r="G30" s="233"/>
      <c r="H30" s="233"/>
      <c r="I30" s="233"/>
      <c r="J30" s="233"/>
      <c r="K30" s="233"/>
      <c r="L30" s="233"/>
    </row>
    <row r="31" spans="1:12" s="229" customFormat="1" ht="16.2">
      <c r="A31" s="265"/>
      <c r="B31" s="307" t="s">
        <v>934</v>
      </c>
      <c r="C31" s="237" t="s">
        <v>1008</v>
      </c>
      <c r="D31" s="227"/>
      <c r="E31" s="227"/>
      <c r="F31" s="227"/>
      <c r="G31" s="227"/>
      <c r="H31" s="227"/>
      <c r="I31" s="34"/>
      <c r="J31" s="227"/>
      <c r="K31" s="227"/>
      <c r="L31" s="227"/>
    </row>
    <row r="32" spans="1:12" ht="16.2">
      <c r="A32" s="1"/>
      <c r="C32" s="50" t="s">
        <v>12</v>
      </c>
      <c r="E32" s="50"/>
      <c r="F32" s="41"/>
      <c r="G32" s="41"/>
      <c r="H32" s="41"/>
      <c r="I32" s="41"/>
      <c r="J32" s="41"/>
      <c r="K32" s="227"/>
    </row>
    <row r="33" spans="1:11" ht="16.2">
      <c r="A33" s="1"/>
      <c r="C33" s="306" t="s">
        <v>934</v>
      </c>
      <c r="D33" s="262" t="s">
        <v>61</v>
      </c>
      <c r="E33" s="41"/>
      <c r="F33" s="41"/>
      <c r="G33" s="41"/>
      <c r="H33" s="41"/>
      <c r="I33" s="41"/>
      <c r="J33" s="41"/>
      <c r="K33" s="227"/>
    </row>
    <row r="34" spans="1:11" ht="16.2">
      <c r="A34" s="1"/>
      <c r="C34" s="306" t="s">
        <v>934</v>
      </c>
      <c r="D34" s="262" t="s">
        <v>62</v>
      </c>
      <c r="E34" s="50"/>
      <c r="F34" s="41"/>
      <c r="G34" s="41"/>
      <c r="H34" s="41"/>
      <c r="I34" s="41"/>
      <c r="J34" s="41"/>
      <c r="K34" s="227"/>
    </row>
    <row r="35" spans="1:11" ht="16.2">
      <c r="A35" s="1"/>
      <c r="C35" s="306" t="s">
        <v>934</v>
      </c>
      <c r="D35" s="262" t="s">
        <v>63</v>
      </c>
      <c r="E35" s="41"/>
      <c r="F35" s="41"/>
      <c r="G35" s="41"/>
      <c r="H35" s="41"/>
      <c r="I35" s="41"/>
      <c r="J35" s="41"/>
      <c r="K35" s="227"/>
    </row>
    <row r="36" spans="1:11" ht="16.2">
      <c r="A36" s="1"/>
      <c r="C36" s="306" t="s">
        <v>934</v>
      </c>
      <c r="D36" s="262" t="s">
        <v>66</v>
      </c>
      <c r="E36" s="41"/>
      <c r="F36" s="41"/>
      <c r="G36" s="41"/>
      <c r="H36" s="41"/>
      <c r="I36" s="41"/>
      <c r="J36" s="41"/>
      <c r="K36" s="227"/>
    </row>
    <row r="37" spans="1:11" ht="16.2">
      <c r="A37" s="1"/>
      <c r="C37" s="306" t="s">
        <v>934</v>
      </c>
      <c r="D37" s="262" t="s">
        <v>67</v>
      </c>
      <c r="E37" s="47"/>
      <c r="F37" s="41"/>
      <c r="G37" s="41"/>
      <c r="H37" s="41"/>
      <c r="I37" s="41"/>
      <c r="J37" s="41"/>
      <c r="K37" s="227"/>
    </row>
    <row r="38" spans="1:11" ht="16.2">
      <c r="A38" s="1"/>
      <c r="C38" s="306" t="s">
        <v>934</v>
      </c>
      <c r="D38" s="262" t="s">
        <v>68</v>
      </c>
      <c r="E38" s="61"/>
      <c r="F38" s="41"/>
      <c r="G38" s="41"/>
      <c r="H38" s="41"/>
      <c r="I38" s="41"/>
      <c r="J38" s="41"/>
      <c r="K38" s="227"/>
    </row>
    <row r="39" spans="1:11" ht="16.2">
      <c r="A39" s="1"/>
      <c r="C39" s="306" t="s">
        <v>934</v>
      </c>
      <c r="D39" s="262" t="s">
        <v>73</v>
      </c>
      <c r="E39" s="61"/>
      <c r="F39" s="41"/>
      <c r="G39" s="41"/>
      <c r="H39" s="41"/>
      <c r="I39" s="41"/>
      <c r="J39" s="41"/>
      <c r="K39" s="227"/>
    </row>
    <row r="40" spans="1:11" ht="16.2">
      <c r="A40" s="1"/>
      <c r="C40" s="306" t="s">
        <v>934</v>
      </c>
      <c r="D40" s="262" t="s">
        <v>75</v>
      </c>
      <c r="E40" s="47"/>
      <c r="F40" s="41"/>
      <c r="G40" s="41"/>
      <c r="H40" s="41"/>
      <c r="I40" s="41"/>
      <c r="J40" s="41"/>
      <c r="K40" s="227"/>
    </row>
    <row r="41" spans="1:11" ht="16.2">
      <c r="A41" s="1"/>
      <c r="C41" s="306" t="s">
        <v>934</v>
      </c>
      <c r="D41" s="262" t="s">
        <v>71</v>
      </c>
      <c r="E41" s="47"/>
      <c r="F41" s="41"/>
      <c r="G41" s="41"/>
      <c r="H41" s="41"/>
      <c r="I41" s="41"/>
      <c r="J41" s="41"/>
      <c r="K41" s="227"/>
    </row>
    <row r="42" spans="1:11" ht="16.2">
      <c r="A42" s="1"/>
      <c r="C42" s="306" t="s">
        <v>934</v>
      </c>
      <c r="D42" s="262" t="s">
        <v>76</v>
      </c>
      <c r="E42" s="47"/>
      <c r="F42" s="41"/>
      <c r="G42" s="41"/>
      <c r="H42" s="41"/>
      <c r="I42" s="41"/>
      <c r="J42" s="41"/>
      <c r="K42" s="227"/>
    </row>
    <row r="43" spans="1:11" ht="16.2">
      <c r="A43" s="1"/>
      <c r="C43" s="306" t="s">
        <v>934</v>
      </c>
      <c r="D43" s="262" t="s">
        <v>925</v>
      </c>
      <c r="E43" s="47"/>
      <c r="F43" s="41"/>
      <c r="G43" s="41"/>
      <c r="H43" s="41"/>
      <c r="I43" s="41"/>
      <c r="J43" s="41"/>
      <c r="K43" s="227"/>
    </row>
    <row r="44" spans="1:11" ht="16.2">
      <c r="A44" s="1"/>
      <c r="C44" s="306" t="s">
        <v>934</v>
      </c>
      <c r="D44" s="262" t="s">
        <v>924</v>
      </c>
      <c r="E44" s="47"/>
      <c r="F44" s="41"/>
      <c r="G44" s="41"/>
      <c r="H44" s="41"/>
      <c r="I44" s="41"/>
      <c r="J44" s="41"/>
      <c r="K44" s="227"/>
    </row>
    <row r="45" spans="1:11" ht="16.2">
      <c r="A45" s="1"/>
      <c r="C45" s="306" t="s">
        <v>934</v>
      </c>
      <c r="D45" s="262" t="s">
        <v>79</v>
      </c>
      <c r="E45" s="47"/>
      <c r="F45" s="41"/>
      <c r="G45" s="41"/>
      <c r="H45" s="41"/>
      <c r="I45" s="41"/>
      <c r="J45" s="41"/>
      <c r="K45" s="227"/>
    </row>
    <row r="46" spans="1:11" ht="16.2">
      <c r="A46" s="1"/>
      <c r="C46" s="306" t="s">
        <v>934</v>
      </c>
      <c r="D46" s="262" t="s">
        <v>83</v>
      </c>
      <c r="E46" s="47"/>
      <c r="F46" s="41"/>
      <c r="G46" s="41"/>
      <c r="H46" s="52"/>
      <c r="I46" s="52"/>
      <c r="J46" s="41"/>
      <c r="K46" s="227"/>
    </row>
    <row r="47" spans="1:11" ht="16.2">
      <c r="A47" s="1"/>
      <c r="C47" s="306" t="s">
        <v>934</v>
      </c>
      <c r="D47" s="262" t="s">
        <v>86</v>
      </c>
      <c r="E47" s="47"/>
      <c r="F47" s="41"/>
      <c r="G47" s="41"/>
      <c r="H47" s="41"/>
      <c r="I47" s="41"/>
      <c r="J47" s="41"/>
      <c r="K47" s="227"/>
    </row>
    <row r="48" spans="1:11" ht="16.2">
      <c r="A48" s="1"/>
      <c r="C48" s="306" t="s">
        <v>934</v>
      </c>
      <c r="D48" s="262" t="s">
        <v>90</v>
      </c>
      <c r="E48" s="41"/>
      <c r="F48" s="41"/>
      <c r="G48" s="41"/>
      <c r="H48" s="41"/>
      <c r="I48" s="41"/>
      <c r="J48" s="41"/>
      <c r="K48" s="227"/>
    </row>
    <row r="49" spans="1:12" ht="16.2">
      <c r="A49" s="1"/>
      <c r="C49" s="306" t="s">
        <v>934</v>
      </c>
      <c r="D49" s="481" t="s">
        <v>34</v>
      </c>
      <c r="E49" s="482"/>
      <c r="F49" s="483"/>
      <c r="G49" s="229"/>
      <c r="H49" s="227"/>
      <c r="I49" s="227"/>
      <c r="J49" s="227"/>
      <c r="K49" s="227"/>
      <c r="L49" s="227"/>
    </row>
    <row r="50" spans="1:12" s="229" customFormat="1" ht="16.2">
      <c r="A50" s="37"/>
      <c r="B50" s="12"/>
      <c r="C50" s="50" t="s">
        <v>1177</v>
      </c>
      <c r="D50" s="50"/>
      <c r="E50" s="227"/>
      <c r="G50" s="222"/>
      <c r="H50" s="227"/>
      <c r="I50" s="227"/>
      <c r="J50" s="227"/>
      <c r="K50" s="478"/>
      <c r="L50" s="480"/>
    </row>
    <row r="51" spans="1:12" s="229" customFormat="1" ht="16.2">
      <c r="A51" s="13"/>
      <c r="B51" s="249"/>
      <c r="C51" s="56"/>
      <c r="D51" s="227"/>
      <c r="E51" s="56"/>
      <c r="F51" s="56"/>
      <c r="G51" s="56"/>
      <c r="H51" s="65"/>
      <c r="I51" s="227"/>
      <c r="J51" s="227"/>
      <c r="K51" s="227"/>
    </row>
    <row r="52" spans="1:12" s="281" customFormat="1" ht="16.2">
      <c r="A52" s="222"/>
      <c r="B52" s="227"/>
      <c r="C52" s="264" t="s">
        <v>35</v>
      </c>
      <c r="D52" s="222"/>
      <c r="E52" s="222"/>
      <c r="F52" s="222"/>
      <c r="G52" s="222"/>
      <c r="I52" s="227"/>
      <c r="J52" s="227"/>
      <c r="K52" s="227"/>
      <c r="L52" s="227"/>
    </row>
    <row r="53" spans="1:12" s="281" customFormat="1" ht="16.2">
      <c r="A53" s="222"/>
      <c r="B53" s="227"/>
      <c r="C53" s="498" t="s">
        <v>40</v>
      </c>
      <c r="D53" s="499"/>
      <c r="E53" s="499"/>
      <c r="F53" s="499"/>
      <c r="G53" s="499"/>
      <c r="H53" s="499"/>
      <c r="I53" s="499"/>
      <c r="J53" s="499"/>
      <c r="K53" s="499"/>
      <c r="L53" s="500"/>
    </row>
    <row r="54" spans="1:12" s="281" customFormat="1" ht="16.2">
      <c r="A54" s="222"/>
      <c r="B54" s="227"/>
      <c r="C54" s="501"/>
      <c r="D54" s="502"/>
      <c r="E54" s="502"/>
      <c r="F54" s="502"/>
      <c r="G54" s="502"/>
      <c r="H54" s="502"/>
      <c r="I54" s="502"/>
      <c r="J54" s="502"/>
      <c r="K54" s="502"/>
      <c r="L54" s="503"/>
    </row>
    <row r="55" spans="1:12" s="281" customFormat="1" ht="16.8" thickBot="1">
      <c r="A55" s="90"/>
      <c r="B55" s="222"/>
      <c r="C55" s="247"/>
      <c r="D55" s="247"/>
      <c r="E55" s="247"/>
      <c r="F55" s="247"/>
      <c r="G55" s="247"/>
      <c r="H55" s="247"/>
      <c r="I55" s="222"/>
      <c r="J55" s="227"/>
      <c r="K55" s="227"/>
    </row>
    <row r="56" spans="1:12" ht="16.8" thickTop="1">
      <c r="A56" s="265" t="s">
        <v>113</v>
      </c>
      <c r="B56" s="282" t="s">
        <v>110</v>
      </c>
      <c r="C56" s="235" t="s">
        <v>1009</v>
      </c>
      <c r="D56" s="233"/>
      <c r="E56" s="233"/>
      <c r="F56" s="233"/>
      <c r="G56" s="233"/>
      <c r="H56" s="233"/>
      <c r="I56" s="233"/>
      <c r="J56" s="233"/>
      <c r="K56" s="233"/>
      <c r="L56" s="233"/>
    </row>
    <row r="57" spans="1:12" s="220" customFormat="1" ht="16.2">
      <c r="A57" s="27"/>
      <c r="B57" s="307" t="s">
        <v>934</v>
      </c>
      <c r="C57" s="237" t="s">
        <v>1010</v>
      </c>
      <c r="D57" s="216"/>
      <c r="E57" s="216"/>
      <c r="F57" s="216"/>
      <c r="G57" s="216"/>
      <c r="H57" s="216"/>
      <c r="I57" s="52"/>
      <c r="J57" s="216"/>
      <c r="K57" s="227"/>
    </row>
    <row r="58" spans="1:12" s="220" customFormat="1" ht="16.2">
      <c r="A58" s="27"/>
      <c r="C58" s="50" t="s">
        <v>12</v>
      </c>
      <c r="D58" s="216"/>
      <c r="E58" s="216"/>
      <c r="F58" s="216"/>
      <c r="G58" s="216"/>
      <c r="H58" s="216"/>
      <c r="I58" s="52"/>
      <c r="J58" s="216"/>
      <c r="K58" s="227"/>
    </row>
    <row r="59" spans="1:12" ht="16.2">
      <c r="A59" s="1"/>
      <c r="C59" s="306" t="s">
        <v>934</v>
      </c>
      <c r="D59" s="262" t="s">
        <v>129</v>
      </c>
      <c r="E59" s="47"/>
      <c r="F59" s="41"/>
      <c r="G59" s="41"/>
      <c r="H59" s="41"/>
      <c r="I59" s="52"/>
      <c r="J59" s="41"/>
      <c r="K59" s="227"/>
    </row>
    <row r="60" spans="1:12" ht="16.2">
      <c r="A60" s="1"/>
      <c r="C60" s="306" t="s">
        <v>934</v>
      </c>
      <c r="D60" s="262" t="s">
        <v>130</v>
      </c>
      <c r="E60" s="47"/>
      <c r="F60" s="41"/>
      <c r="G60" s="41"/>
      <c r="H60" s="41"/>
      <c r="I60" s="52"/>
      <c r="J60" s="41"/>
      <c r="K60" s="227"/>
    </row>
    <row r="61" spans="1:12" ht="16.2">
      <c r="A61" s="1"/>
      <c r="C61" s="306" t="s">
        <v>934</v>
      </c>
      <c r="D61" s="262" t="s">
        <v>131</v>
      </c>
      <c r="E61" s="47"/>
      <c r="F61" s="52"/>
      <c r="G61" s="52"/>
      <c r="H61" s="52"/>
      <c r="I61" s="52"/>
      <c r="J61" s="41"/>
      <c r="K61" s="227"/>
    </row>
    <row r="62" spans="1:12" ht="16.2">
      <c r="A62" s="1"/>
      <c r="C62" s="306" t="s">
        <v>934</v>
      </c>
      <c r="D62" s="262" t="s">
        <v>133</v>
      </c>
      <c r="E62" s="47"/>
      <c r="F62" s="41"/>
      <c r="G62" s="41"/>
      <c r="H62" s="41"/>
      <c r="I62" s="41"/>
      <c r="J62" s="41"/>
      <c r="K62" s="227"/>
    </row>
    <row r="63" spans="1:12" ht="16.2">
      <c r="A63" s="1"/>
      <c r="C63" s="306" t="s">
        <v>934</v>
      </c>
      <c r="D63" s="262" t="s">
        <v>135</v>
      </c>
      <c r="E63" s="47"/>
      <c r="F63" s="41"/>
      <c r="G63" s="41"/>
      <c r="H63" s="41"/>
      <c r="I63" s="41"/>
      <c r="J63" s="41"/>
      <c r="K63" s="227"/>
    </row>
    <row r="64" spans="1:12" ht="16.2">
      <c r="A64" s="1"/>
      <c r="C64" s="306" t="s">
        <v>934</v>
      </c>
      <c r="D64" s="262" t="s">
        <v>136</v>
      </c>
      <c r="E64" s="47"/>
      <c r="F64" s="41"/>
      <c r="G64" s="52"/>
      <c r="H64" s="52"/>
      <c r="I64" s="52"/>
      <c r="J64" s="41"/>
      <c r="K64" s="227"/>
    </row>
    <row r="65" spans="1:12" ht="16.2">
      <c r="A65" s="1"/>
      <c r="C65" s="306" t="s">
        <v>934</v>
      </c>
      <c r="D65" s="262" t="s">
        <v>137</v>
      </c>
      <c r="E65" s="47"/>
      <c r="F65" s="41"/>
      <c r="G65" s="41"/>
      <c r="H65" s="41"/>
      <c r="I65" s="41"/>
      <c r="J65" s="41"/>
      <c r="K65" s="227"/>
    </row>
    <row r="66" spans="1:12" ht="16.2">
      <c r="A66" s="1"/>
      <c r="C66" s="306" t="s">
        <v>934</v>
      </c>
      <c r="D66" s="262" t="s">
        <v>138</v>
      </c>
      <c r="E66" s="47"/>
      <c r="F66" s="41"/>
      <c r="G66" s="41"/>
      <c r="H66" s="41"/>
      <c r="I66" s="41"/>
      <c r="J66" s="41"/>
      <c r="K66" s="227"/>
    </row>
    <row r="67" spans="1:12" ht="16.2">
      <c r="A67" s="1"/>
      <c r="C67" s="306" t="s">
        <v>934</v>
      </c>
      <c r="D67" s="262" t="s">
        <v>139</v>
      </c>
      <c r="E67" s="47"/>
      <c r="F67" s="41"/>
      <c r="G67" s="52"/>
      <c r="H67" s="52"/>
      <c r="I67" s="52"/>
      <c r="J67" s="41"/>
      <c r="K67" s="227"/>
    </row>
    <row r="68" spans="1:12" ht="16.2">
      <c r="A68" s="1"/>
      <c r="C68" s="306" t="s">
        <v>934</v>
      </c>
      <c r="D68" s="262" t="s">
        <v>140</v>
      </c>
      <c r="E68" s="47"/>
      <c r="F68" s="41"/>
      <c r="G68" s="41"/>
      <c r="H68" s="41"/>
      <c r="I68" s="41"/>
      <c r="J68" s="41"/>
      <c r="K68" s="227"/>
    </row>
    <row r="69" spans="1:12" ht="16.2">
      <c r="A69" s="1"/>
      <c r="C69" s="306" t="s">
        <v>934</v>
      </c>
      <c r="D69" s="262" t="s">
        <v>141</v>
      </c>
      <c r="E69" s="61"/>
      <c r="F69" s="41"/>
      <c r="G69" s="41"/>
      <c r="H69" s="41"/>
      <c r="I69" s="41"/>
      <c r="J69" s="41"/>
      <c r="K69" s="227"/>
    </row>
    <row r="70" spans="1:12" ht="16.2">
      <c r="A70" s="1"/>
      <c r="C70" s="306" t="s">
        <v>934</v>
      </c>
      <c r="D70" s="262" t="s">
        <v>142</v>
      </c>
      <c r="E70" s="47"/>
      <c r="F70" s="41"/>
      <c r="G70" s="41"/>
      <c r="H70" s="41"/>
      <c r="I70" s="41"/>
      <c r="J70" s="41"/>
      <c r="K70" s="227"/>
    </row>
    <row r="71" spans="1:12" ht="16.2">
      <c r="A71" s="1"/>
      <c r="C71" s="306" t="s">
        <v>934</v>
      </c>
      <c r="D71" s="262" t="s">
        <v>143</v>
      </c>
      <c r="E71" s="47"/>
      <c r="F71" s="41"/>
      <c r="G71" s="41"/>
      <c r="H71" s="41"/>
      <c r="I71" s="41"/>
      <c r="J71" s="41"/>
      <c r="K71" s="227"/>
    </row>
    <row r="72" spans="1:12" ht="16.2">
      <c r="A72" s="1"/>
      <c r="C72" s="306" t="s">
        <v>934</v>
      </c>
      <c r="D72" s="262" t="s">
        <v>144</v>
      </c>
      <c r="E72" s="47"/>
      <c r="F72" s="41"/>
      <c r="G72" s="41"/>
      <c r="H72" s="41"/>
      <c r="I72" s="41"/>
      <c r="J72" s="41"/>
      <c r="K72" s="227"/>
    </row>
    <row r="73" spans="1:12" ht="16.2">
      <c r="A73" s="1"/>
      <c r="C73" s="306" t="s">
        <v>934</v>
      </c>
      <c r="D73" s="262" t="s">
        <v>145</v>
      </c>
      <c r="E73" s="47"/>
      <c r="F73" s="52"/>
      <c r="G73" s="52"/>
      <c r="H73" s="52"/>
      <c r="I73" s="52"/>
      <c r="J73" s="41"/>
      <c r="K73" s="227"/>
    </row>
    <row r="74" spans="1:12" ht="16.2">
      <c r="A74" s="1"/>
      <c r="C74" s="306" t="s">
        <v>934</v>
      </c>
      <c r="D74" s="262" t="s">
        <v>146</v>
      </c>
      <c r="E74" s="50"/>
      <c r="F74" s="41"/>
      <c r="G74" s="41"/>
      <c r="H74" s="41"/>
      <c r="I74" s="41"/>
      <c r="J74" s="41"/>
      <c r="K74" s="227"/>
    </row>
    <row r="75" spans="1:12" ht="16.2">
      <c r="A75" s="1"/>
      <c r="C75" s="306" t="s">
        <v>934</v>
      </c>
      <c r="D75" s="481" t="s">
        <v>34</v>
      </c>
      <c r="E75" s="482"/>
      <c r="F75" s="483"/>
      <c r="G75" s="229"/>
      <c r="H75" s="227"/>
      <c r="I75" s="227"/>
      <c r="J75" s="227"/>
      <c r="K75" s="227"/>
      <c r="L75" s="227"/>
    </row>
    <row r="76" spans="1:12" s="229" customFormat="1" ht="16.2">
      <c r="A76" s="37"/>
      <c r="B76" s="12"/>
      <c r="C76" s="50" t="s">
        <v>1177</v>
      </c>
      <c r="D76" s="50"/>
      <c r="E76" s="227"/>
      <c r="F76" s="227"/>
      <c r="G76" s="222"/>
      <c r="H76" s="227"/>
      <c r="I76" s="227"/>
      <c r="J76" s="227"/>
      <c r="K76" s="478"/>
      <c r="L76" s="480"/>
    </row>
    <row r="77" spans="1:12" s="229" customFormat="1" ht="16.2">
      <c r="A77" s="13"/>
      <c r="B77" s="249"/>
      <c r="C77" s="56"/>
      <c r="D77" s="227"/>
      <c r="E77" s="56"/>
      <c r="F77" s="56"/>
      <c r="G77" s="56"/>
      <c r="H77" s="65"/>
      <c r="I77" s="227"/>
      <c r="J77" s="227"/>
      <c r="K77" s="227"/>
    </row>
    <row r="78" spans="1:12" s="281" customFormat="1" ht="16.2">
      <c r="A78" s="222"/>
      <c r="B78" s="227"/>
      <c r="C78" s="264" t="s">
        <v>35</v>
      </c>
      <c r="D78" s="222"/>
      <c r="E78" s="222"/>
      <c r="F78" s="222"/>
      <c r="G78" s="222"/>
      <c r="I78" s="227"/>
      <c r="J78" s="227"/>
      <c r="K78" s="227"/>
      <c r="L78" s="227"/>
    </row>
    <row r="79" spans="1:12" s="281" customFormat="1" ht="16.2">
      <c r="A79" s="222"/>
      <c r="B79" s="227"/>
      <c r="C79" s="498" t="s">
        <v>40</v>
      </c>
      <c r="D79" s="499"/>
      <c r="E79" s="499"/>
      <c r="F79" s="499"/>
      <c r="G79" s="499"/>
      <c r="H79" s="499"/>
      <c r="I79" s="499"/>
      <c r="J79" s="499"/>
      <c r="K79" s="499"/>
      <c r="L79" s="500"/>
    </row>
    <row r="80" spans="1:12" s="281" customFormat="1" ht="16.2">
      <c r="A80" s="222"/>
      <c r="B80" s="227"/>
      <c r="C80" s="501"/>
      <c r="D80" s="502"/>
      <c r="E80" s="502"/>
      <c r="F80" s="502"/>
      <c r="G80" s="502"/>
      <c r="H80" s="502"/>
      <c r="I80" s="502"/>
      <c r="J80" s="502"/>
      <c r="K80" s="502"/>
      <c r="L80" s="503"/>
    </row>
    <row r="81" spans="1:11" s="281" customFormat="1" ht="16.2">
      <c r="A81" s="90"/>
      <c r="B81" s="222"/>
      <c r="C81" s="247"/>
      <c r="D81" s="247"/>
      <c r="E81" s="247"/>
      <c r="F81" s="247"/>
      <c r="G81" s="247"/>
      <c r="H81" s="247"/>
      <c r="I81" s="222"/>
      <c r="J81" s="227"/>
      <c r="K81" s="227"/>
    </row>
    <row r="82" spans="1:11" ht="15" customHeight="1"/>
  </sheetData>
  <sheetProtection sheet="1" objects="1" scenarios="1" insertRows="0" insertHyperlinks="0"/>
  <mergeCells count="9">
    <mergeCell ref="C79:L80"/>
    <mergeCell ref="C53:L54"/>
    <mergeCell ref="C27:L28"/>
    <mergeCell ref="D49:F49"/>
    <mergeCell ref="D23:F23"/>
    <mergeCell ref="K24:L24"/>
    <mergeCell ref="K50:L50"/>
    <mergeCell ref="K76:L76"/>
    <mergeCell ref="D75:F75"/>
  </mergeCells>
  <conditionalFormatting sqref="E33:I48 E59:H60 I7 I31:I32 D57:H58 I57:I60 E8:K8 E10:K22 F9:K9 H50:J50 H76:J76 H24:J24 I25:K25 I51:K51 I77:K77 E61:I74">
    <cfRule type="expression" dxfId="2162" priority="771" stopIfTrue="1">
      <formula>AND(NE(#REF!,"#"),NE(D7,""),NE(COUNTA($A7:C7),0))</formula>
    </cfRule>
  </conditionalFormatting>
  <conditionalFormatting sqref="I7 I31 G57:H57">
    <cfRule type="expression" dxfId="2161" priority="772" stopIfTrue="1">
      <formula>AND(NE(#REF!,"#"),COUNTBLANK($B7:$F7)&lt;5,ISBLANK($A7))</formula>
    </cfRule>
  </conditionalFormatting>
  <conditionalFormatting sqref="I7 I31 G57:H57">
    <cfRule type="expression" dxfId="2160" priority="773" stopIfTrue="1">
      <formula>AND(NE(#REF!,"#"),NE($G7,""),OR(COUNTBLANK($B7:$F7)=5,NE($A7,""),IFERROR(VLOOKUP($G7,INDIRECT("VariableTypes!A2:A"),1,FALSE),TRUE)))</formula>
    </cfRule>
  </conditionalFormatting>
  <conditionalFormatting sqref="C8 C32 C58">
    <cfRule type="expression" dxfId="2159" priority="1276" stopIfTrue="1">
      <formula>AND(NE(#REF!,"#"),NE(C8,""),NE(COUNTA($A8:C8),0))</formula>
    </cfRule>
  </conditionalFormatting>
  <conditionalFormatting sqref="E32:H32">
    <cfRule type="expression" dxfId="2158" priority="1277" stopIfTrue="1">
      <formula>AND(NE(#REF!,"#"),NE(E32,""),NE(COUNTA($A32:C32),0))</formula>
    </cfRule>
  </conditionalFormatting>
  <conditionalFormatting sqref="D7:H7 D31:H31">
    <cfRule type="expression" dxfId="2157" priority="209" stopIfTrue="1">
      <formula>AND(NE(#REF!,"#"),NE(D7,""),NE(COUNTA($B7:C7),0))</formula>
    </cfRule>
  </conditionalFormatting>
  <conditionalFormatting sqref="H7 H31">
    <cfRule type="expression" dxfId="2156" priority="210" stopIfTrue="1">
      <formula>AND(NE(#REF!,"#"),COUNTBLANK($C7:$G7)&lt;5,ISBLANK($B7))</formula>
    </cfRule>
  </conditionalFormatting>
  <conditionalFormatting sqref="H7 H31">
    <cfRule type="expression" dxfId="2155" priority="211" stopIfTrue="1">
      <formula>AND(NE(#REF!,"#"),NE($H7,""),OR(COUNTBLANK($C7:$G7)=5,NE($B7,""),IFERROR(VLOOKUP($H7,INDIRECT("VariableTypes!A2:A"),1,FALSE),TRUE)))</formula>
    </cfRule>
  </conditionalFormatting>
  <conditionalFormatting sqref="I30:L30 I56:L56">
    <cfRule type="expression" dxfId="2154" priority="206" stopIfTrue="1">
      <formula>AND(NE(#REF!,"#"),NE($I30,""),NOT(IFERROR(VLOOKUP($H30,INDIRECT("VariableTypes!$A$2:$D"),4,FALSE),FALSE)))</formula>
    </cfRule>
  </conditionalFormatting>
  <conditionalFormatting sqref="I30:L30 I56:L56">
    <cfRule type="expression" dxfId="2153" priority="207" stopIfTrue="1">
      <formula>AND(NE(#REF!,"#"),IFERROR(VLOOKUP($H30,INDIRECT("VariableTypes!$A$2:$D"),4,FALSE),FALSE))</formula>
    </cfRule>
  </conditionalFormatting>
  <conditionalFormatting sqref="G61:I74">
    <cfRule type="expression" dxfId="2152" priority="203" stopIfTrue="1">
      <formula>AND(NE(#REF!,"#"),COUNTBLANK($C61:$F61)&lt;5,ISBLANK($A61))</formula>
    </cfRule>
  </conditionalFormatting>
  <conditionalFormatting sqref="G61:I74">
    <cfRule type="expression" dxfId="2151" priority="204" stopIfTrue="1">
      <formula>AND(NE(#REF!,"#"),NE($G61,""),OR(COUNTBLANK($C61:$F61)=5,NE($A61,""),IFERROR(VLOOKUP($G61,INDIRECT("VariableTypes!A2:A"),1,FALSE),TRUE)))</formula>
    </cfRule>
  </conditionalFormatting>
  <conditionalFormatting sqref="H8:K22 H32:I48 H50:J50 I25:K25 I51:K51 I77:K77">
    <cfRule type="expression" dxfId="2150" priority="6513" stopIfTrue="1">
      <formula>AND(NE(#REF!,"#"),COUNTBLANK($C8:$G8)&lt;5,ISBLANK($A8))</formula>
    </cfRule>
  </conditionalFormatting>
  <conditionalFormatting sqref="H8:K22 H32:I48 H50:J50 I25:K25 I51:K51 I77:K77">
    <cfRule type="expression" dxfId="2149" priority="6519" stopIfTrue="1">
      <formula>AND(NE(#REF!,"#"),NE($H8,""),OR(COUNTBLANK($C8:$G8)=5,NE($A8,""),IFERROR(VLOOKUP($H8,INDIRECT("VariableTypes!A2:A"),1,FALSE),TRUE)))</formula>
    </cfRule>
  </conditionalFormatting>
  <conditionalFormatting sqref="G50 D25:G25 D51:G51 D77:G77 G24 G76">
    <cfRule type="expression" dxfId="2148" priority="6525" stopIfTrue="1">
      <formula>AND(NE(#REF!,"#"),NE(D24,""),NE(COUNTA($C24:C24),0))</formula>
    </cfRule>
  </conditionalFormatting>
  <conditionalFormatting sqref="G25 G51 G77">
    <cfRule type="expression" dxfId="2147" priority="200" stopIfTrue="1">
      <formula>AND(NE(#REF!,"#"),COUNTBLANK($C25:$F25)&lt;5,ISBLANK(#REF!))</formula>
    </cfRule>
  </conditionalFormatting>
  <conditionalFormatting sqref="G25 G51 G77">
    <cfRule type="expression" dxfId="2146" priority="201" stopIfTrue="1">
      <formula>AND(NE(#REF!,"#"),NE($G25,""),OR(COUNTBLANK($C25:$F25)=5,NE(#REF!,""),IFERROR(VLOOKUP($G25,INDIRECT("VariableTypes!A2:A"),1,FALSE),TRUE)))</formula>
    </cfRule>
  </conditionalFormatting>
  <conditionalFormatting sqref="G58:H60 I57:I60">
    <cfRule type="expression" dxfId="2145" priority="6578" stopIfTrue="1">
      <formula>AND(NE(#REF!,"#"),COUNTBLANK($C57:$F57)&lt;5,ISBLANK($A57))</formula>
    </cfRule>
  </conditionalFormatting>
  <conditionalFormatting sqref="G58:H60 I57:I60">
    <cfRule type="expression" dxfId="2144" priority="6580" stopIfTrue="1">
      <formula>AND(NE(#REF!,"#"),NE($G57,""),OR(COUNTBLANK($C57:$F57)=5,NE($A57,""),IFERROR(VLOOKUP($G57,INDIRECT("VariableTypes!A2:A"),1,FALSE),TRUE)))</formula>
    </cfRule>
  </conditionalFormatting>
  <conditionalFormatting sqref="H76:J76">
    <cfRule type="expression" dxfId="2143" priority="155" stopIfTrue="1">
      <formula>AND(NE(#REF!,"#"),COUNTBLANK($C76:$G76)&lt;5,ISBLANK($A76))</formula>
    </cfRule>
  </conditionalFormatting>
  <conditionalFormatting sqref="H76:J76">
    <cfRule type="expression" dxfId="2142" priority="156" stopIfTrue="1">
      <formula>AND(NE(#REF!,"#"),NE($H76,""),OR(COUNTBLANK($C76:$G76)=5,NE($A76,""),IFERROR(VLOOKUP($H76,INDIRECT("VariableTypes!A2:A"),1,FALSE),TRUE)))</formula>
    </cfRule>
  </conditionalFormatting>
  <conditionalFormatting sqref="H30">
    <cfRule type="expression" dxfId="2141" priority="133" stopIfTrue="1">
      <formula>AND(NE(#REF!,"#"),COUNTBLANK($C30:$G30)&lt;5,ISBLANK($B30))</formula>
    </cfRule>
  </conditionalFormatting>
  <conditionalFormatting sqref="H30">
    <cfRule type="expression" dxfId="2140" priority="130" stopIfTrue="1">
      <formula>AND(NE(#REF!,"#"),NE($H30,""),OR(COUNTBLANK($C30:$G30)=5,NE($B30,""),IFERROR(VLOOKUP($H30,INDIRECT("VariableTypes!A2:A"),1,FALSE),TRUE)))</formula>
    </cfRule>
  </conditionalFormatting>
  <conditionalFormatting sqref="D30:G30">
    <cfRule type="expression" dxfId="2139" priority="127" stopIfTrue="1">
      <formula>AND(NE(#REF!,"#"),NE(D30,""),NE(COUNTA($A30:C30),0))</formula>
    </cfRule>
  </conditionalFormatting>
  <conditionalFormatting sqref="G30">
    <cfRule type="expression" dxfId="2138" priority="128" stopIfTrue="1">
      <formula>AND(NE(#REF!,"#"),COUNTBLANK($C30:$F30)&lt;5,ISBLANK($A30))</formula>
    </cfRule>
  </conditionalFormatting>
  <conditionalFormatting sqref="G30">
    <cfRule type="expression" dxfId="2137" priority="129" stopIfTrue="1">
      <formula>AND(NE(#REF!,"#"),NE($G30,""),OR(COUNTBLANK($C30:$F30)=5,NE($A30,""),IFERROR(VLOOKUP($G30,INDIRECT("VariableTypes!A2:A"),1,FALSE),TRUE)))</formula>
    </cfRule>
  </conditionalFormatting>
  <conditionalFormatting sqref="H56">
    <cfRule type="expression" dxfId="2136" priority="122" stopIfTrue="1">
      <formula>AND(NE(#REF!,"#"),COUNTBLANK($C56:$G56)&lt;5,ISBLANK($B56))</formula>
    </cfRule>
  </conditionalFormatting>
  <conditionalFormatting sqref="H56">
    <cfRule type="expression" dxfId="2135" priority="119" stopIfTrue="1">
      <formula>AND(NE(#REF!,"#"),NE($H56,""),OR(COUNTBLANK($C56:$G56)=5,NE($B56,""),IFERROR(VLOOKUP($H56,INDIRECT("VariableTypes!A2:A"),1,FALSE),TRUE)))</formula>
    </cfRule>
  </conditionalFormatting>
  <conditionalFormatting sqref="D56:G56">
    <cfRule type="expression" dxfId="2134" priority="116" stopIfTrue="1">
      <formula>AND(NE(#REF!,"#"),NE(D56,""),NE(COUNTA($A56:C56),0))</formula>
    </cfRule>
  </conditionalFormatting>
  <conditionalFormatting sqref="G56">
    <cfRule type="expression" dxfId="2133" priority="117" stopIfTrue="1">
      <formula>AND(NE(#REF!,"#"),COUNTBLANK($C56:$F56)&lt;5,ISBLANK($A56))</formula>
    </cfRule>
  </conditionalFormatting>
  <conditionalFormatting sqref="G56">
    <cfRule type="expression" dxfId="2132" priority="118" stopIfTrue="1">
      <formula>AND(NE(#REF!,"#"),NE($G56,""),OR(COUNTBLANK($C56:$F56)=5,NE($A56,""),IFERROR(VLOOKUP($G56,INDIRECT("VariableTypes!A2:A"),1,FALSE),TRUE)))</formula>
    </cfRule>
  </conditionalFormatting>
  <conditionalFormatting sqref="L23 L49 L75">
    <cfRule type="expression" dxfId="2131" priority="104" stopIfTrue="1">
      <formula>AND(NE(#REF!,"#"),NE(L23,""),NE(COUNTA($C23:H23),0))</formula>
    </cfRule>
  </conditionalFormatting>
  <conditionalFormatting sqref="L23 L49 L75">
    <cfRule type="expression" dxfId="2130" priority="105" stopIfTrue="1">
      <formula>AND(NE(#REF!,"#"),COUNTBLANK($C23:$G23)&lt;5,ISBLANK(#REF!))</formula>
    </cfRule>
  </conditionalFormatting>
  <conditionalFormatting sqref="L23 L49 L75">
    <cfRule type="expression" dxfId="2129" priority="107" stopIfTrue="1">
      <formula>AND(NE(#REF!,"#"),NE(#REF!,""),OR(COUNTBLANK($C23:$G23)=5,NE(#REF!,""),IFERROR(VLOOKUP(#REF!,INDIRECT("VariableTypes!A2:A"),1,FALSE),TRUE)))</formula>
    </cfRule>
  </conditionalFormatting>
  <conditionalFormatting sqref="G50 G24 G76">
    <cfRule type="expression" dxfId="2128" priority="74" stopIfTrue="1">
      <formula>AND(NE(#REF!,"#"),COUNTBLANK($C24:$F24)&lt;5,ISBLANK(#REF!))</formula>
    </cfRule>
  </conditionalFormatting>
  <conditionalFormatting sqref="G50 G24 G76">
    <cfRule type="expression" dxfId="2127" priority="75" stopIfTrue="1">
      <formula>AND(NE(#REF!,"#"),NE($G24,""),OR(COUNTBLANK($C24:$F24)=5,NE(#REF!,""),IFERROR(VLOOKUP($G24,INDIRECT("VariableTypes!A2:A"),1,FALSE),TRUE)))</formula>
    </cfRule>
  </conditionalFormatting>
  <conditionalFormatting sqref="C76:F76 C50:E50">
    <cfRule type="expression" dxfId="2126" priority="71" stopIfTrue="1">
      <formula>AND(NE(#REF!,"#"),NE(C50,""),NE(COUNTA(#REF!),0))</formula>
    </cfRule>
  </conditionalFormatting>
  <conditionalFormatting sqref="H24:J24">
    <cfRule type="expression" dxfId="2125" priority="55" stopIfTrue="1">
      <formula>AND(NE(#REF!,"#"),COUNTBLANK($C24:$G24)&lt;5,ISBLANK($A24))</formula>
    </cfRule>
  </conditionalFormatting>
  <conditionalFormatting sqref="H24:J24">
    <cfRule type="expression" dxfId="2124" priority="56" stopIfTrue="1">
      <formula>AND(NE(#REF!,"#"),NE($H24,""),OR(COUNTBLANK($C24:$G24)=5,NE($A24,""),IFERROR(VLOOKUP($H24,INDIRECT("VariableTypes!A2:A"),1,FALSE),TRUE)))</formula>
    </cfRule>
  </conditionalFormatting>
  <conditionalFormatting sqref="C24:F24">
    <cfRule type="expression" dxfId="2123" priority="49" stopIfTrue="1">
      <formula>AND(NE(#REF!,"#"),NE(C24,""),NE(COUNTA(#REF!),0))</formula>
    </cfRule>
  </conditionalFormatting>
  <conditionalFormatting sqref="H25 H51 H77">
    <cfRule type="expression" dxfId="2122" priority="9463" stopIfTrue="1">
      <formula>AND(NE(#REF!,"#"),NE(#REF!,""),NE(COUNTA($C25:H25),0))</formula>
    </cfRule>
  </conditionalFormatting>
  <conditionalFormatting sqref="C81:F81">
    <cfRule type="expression" dxfId="2121" priority="44" stopIfTrue="1">
      <formula>AND(NE(#REF!,"#"),NE(C81,""),NE(COUNTA($A81:B81),0))</formula>
    </cfRule>
  </conditionalFormatting>
  <conditionalFormatting sqref="I81">
    <cfRule type="expression" dxfId="2120" priority="45" stopIfTrue="1">
      <formula>AND(NE(#REF!,"#"),NE(I81,""),NE(COUNTA($A81:G81),0))</formula>
    </cfRule>
  </conditionalFormatting>
  <conditionalFormatting sqref="G81:H81">
    <cfRule type="expression" dxfId="2119" priority="46" stopIfTrue="1">
      <formula>AND(NE(#REF!,"#"),COUNTBLANK($B81:$E81)&lt;5,ISBLANK($A81))</formula>
    </cfRule>
  </conditionalFormatting>
  <conditionalFormatting sqref="G81:H81">
    <cfRule type="expression" dxfId="2118" priority="47" stopIfTrue="1">
      <formula>AND(NE(#REF!,"#"),NE($G81,""),OR(COUNTBLANK($B81:$E81)=5,NE($A81,""),IFERROR(VLOOKUP($G81,INDIRECT("VariableTypes!A2:A"),1,FALSE),TRUE)))</formula>
    </cfRule>
  </conditionalFormatting>
  <conditionalFormatting sqref="A78:A80">
    <cfRule type="cellIs" dxfId="2117" priority="39" stopIfTrue="1" operator="equal">
      <formula>"include_in_docs"</formula>
    </cfRule>
  </conditionalFormatting>
  <conditionalFormatting sqref="L78">
    <cfRule type="expression" dxfId="2116" priority="40" stopIfTrue="1">
      <formula>AND(NE(#REF!,"#"),NE(L78,""),NE(COUNTA($C78:H78),0))</formula>
    </cfRule>
  </conditionalFormatting>
  <conditionalFormatting sqref="L78">
    <cfRule type="expression" dxfId="2115" priority="41" stopIfTrue="1">
      <formula>AND(NE(#REF!,"#"),COUNTBLANK($C78:$F78)&lt;5,ISBLANK(#REF!))</formula>
    </cfRule>
  </conditionalFormatting>
  <conditionalFormatting sqref="L78">
    <cfRule type="expression" dxfId="2114" priority="42" stopIfTrue="1">
      <formula>AND(NE(#REF!,"#"),NE($G78,""),OR(COUNTBLANK($C78:$F78)=5,NE(#REF!,""),IFERROR(VLOOKUP($G78,INDIRECT("VariableTypes!A2:A"),1,FALSE),TRUE)))</formula>
    </cfRule>
  </conditionalFormatting>
  <conditionalFormatting sqref="D78:G78">
    <cfRule type="expression" dxfId="2113" priority="43" stopIfTrue="1">
      <formula>AND(NE(#REF!,"#"),NE(D78,""),NE(COUNTA($C78:C78),0))</formula>
    </cfRule>
  </conditionalFormatting>
  <conditionalFormatting sqref="C55:F55">
    <cfRule type="expression" dxfId="2112" priority="35" stopIfTrue="1">
      <formula>AND(NE(#REF!,"#"),NE(C55,""),NE(COUNTA($A55:B55),0))</formula>
    </cfRule>
  </conditionalFormatting>
  <conditionalFormatting sqref="I55">
    <cfRule type="expression" dxfId="2111" priority="36" stopIfTrue="1">
      <formula>AND(NE(#REF!,"#"),NE(I55,""),NE(COUNTA($A55:G55),0))</formula>
    </cfRule>
  </conditionalFormatting>
  <conditionalFormatting sqref="G55:H55">
    <cfRule type="expression" dxfId="2110" priority="37" stopIfTrue="1">
      <formula>AND(NE(#REF!,"#"),COUNTBLANK($B55:$E55)&lt;5,ISBLANK($A55))</formula>
    </cfRule>
  </conditionalFormatting>
  <conditionalFormatting sqref="G55:H55">
    <cfRule type="expression" dxfId="2109" priority="38" stopIfTrue="1">
      <formula>AND(NE(#REF!,"#"),NE($G55,""),OR(COUNTBLANK($B55:$E55)=5,NE($A55,""),IFERROR(VLOOKUP($G55,INDIRECT("VariableTypes!A2:A"),1,FALSE),TRUE)))</formula>
    </cfRule>
  </conditionalFormatting>
  <conditionalFormatting sqref="A52:A54">
    <cfRule type="cellIs" dxfId="2108" priority="30" stopIfTrue="1" operator="equal">
      <formula>"include_in_docs"</formula>
    </cfRule>
  </conditionalFormatting>
  <conditionalFormatting sqref="L52">
    <cfRule type="expression" dxfId="2107" priority="31" stopIfTrue="1">
      <formula>AND(NE(#REF!,"#"),NE(L52,""),NE(COUNTA($C52:H52),0))</formula>
    </cfRule>
  </conditionalFormatting>
  <conditionalFormatting sqref="L52">
    <cfRule type="expression" dxfId="2106" priority="32" stopIfTrue="1">
      <formula>AND(NE(#REF!,"#"),COUNTBLANK($C52:$F52)&lt;5,ISBLANK(#REF!))</formula>
    </cfRule>
  </conditionalFormatting>
  <conditionalFormatting sqref="L52">
    <cfRule type="expression" dxfId="2105" priority="33" stopIfTrue="1">
      <formula>AND(NE(#REF!,"#"),NE($G52,""),OR(COUNTBLANK($C52:$F52)=5,NE(#REF!,""),IFERROR(VLOOKUP($G52,INDIRECT("VariableTypes!A2:A"),1,FALSE),TRUE)))</formula>
    </cfRule>
  </conditionalFormatting>
  <conditionalFormatting sqref="D52:G52">
    <cfRule type="expression" dxfId="2104" priority="34" stopIfTrue="1">
      <formula>AND(NE(#REF!,"#"),NE(D52,""),NE(COUNTA($C52:C52),0))</formula>
    </cfRule>
  </conditionalFormatting>
  <conditionalFormatting sqref="C29:F29">
    <cfRule type="expression" dxfId="2103" priority="26" stopIfTrue="1">
      <formula>AND(NE(#REF!,"#"),NE(C29,""),NE(COUNTA($A29:B29),0))</formula>
    </cfRule>
  </conditionalFormatting>
  <conditionalFormatting sqref="I29">
    <cfRule type="expression" dxfId="2102" priority="27" stopIfTrue="1">
      <formula>AND(NE(#REF!,"#"),NE(I29,""),NE(COUNTA($A29:G29),0))</formula>
    </cfRule>
  </conditionalFormatting>
  <conditionalFormatting sqref="G29:H29">
    <cfRule type="expression" dxfId="2101" priority="28" stopIfTrue="1">
      <formula>AND(NE(#REF!,"#"),COUNTBLANK($B29:$E29)&lt;5,ISBLANK($A29))</formula>
    </cfRule>
  </conditionalFormatting>
  <conditionalFormatting sqref="G29:H29">
    <cfRule type="expression" dxfId="2100" priority="29" stopIfTrue="1">
      <formula>AND(NE(#REF!,"#"),NE($G29,""),OR(COUNTBLANK($B29:$E29)=5,NE($A29,""),IFERROR(VLOOKUP($G29,INDIRECT("VariableTypes!A2:A"),1,FALSE),TRUE)))</formula>
    </cfRule>
  </conditionalFormatting>
  <conditionalFormatting sqref="A26:A28">
    <cfRule type="cellIs" dxfId="2099" priority="21" stopIfTrue="1" operator="equal">
      <formula>"include_in_docs"</formula>
    </cfRule>
  </conditionalFormatting>
  <conditionalFormatting sqref="L26">
    <cfRule type="expression" dxfId="2098" priority="22" stopIfTrue="1">
      <formula>AND(NE(#REF!,"#"),NE(L26,""),NE(COUNTA($C26:H26),0))</formula>
    </cfRule>
  </conditionalFormatting>
  <conditionalFormatting sqref="L26">
    <cfRule type="expression" dxfId="2097" priority="23" stopIfTrue="1">
      <formula>AND(NE(#REF!,"#"),COUNTBLANK($C26:$F26)&lt;5,ISBLANK(#REF!))</formula>
    </cfRule>
  </conditionalFormatting>
  <conditionalFormatting sqref="L26">
    <cfRule type="expression" dxfId="2096" priority="24" stopIfTrue="1">
      <formula>AND(NE(#REF!,"#"),NE($G26,""),OR(COUNTBLANK($C26:$F26)=5,NE(#REF!,""),IFERROR(VLOOKUP($G26,INDIRECT("VariableTypes!A2:A"),1,FALSE),TRUE)))</formula>
    </cfRule>
  </conditionalFormatting>
  <conditionalFormatting sqref="D26:G26">
    <cfRule type="expression" dxfId="2095" priority="25" stopIfTrue="1">
      <formula>AND(NE(#REF!,"#"),NE(D26,""),NE(COUNTA($C26:C26),0))</formula>
    </cfRule>
  </conditionalFormatting>
  <conditionalFormatting sqref="D3:G3">
    <cfRule type="expression" dxfId="2094" priority="8" stopIfTrue="1">
      <formula>AND(NE(#REF!,"#"),NE(D3,""),NE(COUNTA($B3:C3),0))</formula>
    </cfRule>
  </conditionalFormatting>
  <conditionalFormatting sqref="H3 H5">
    <cfRule type="expression" dxfId="2093" priority="9" stopIfTrue="1">
      <formula>AND(NE(#REF!,"#"),NE($H3,""),OR(COUNTBLANK($C3:$G3)=5,NE($B3,""),IFERROR(VLOOKUP($H3,INDIRECT("VariableTypes!A2:A"),1,FALSE),TRUE)))</formula>
    </cfRule>
  </conditionalFormatting>
  <conditionalFormatting sqref="I3:I5">
    <cfRule type="expression" dxfId="2092" priority="10" stopIfTrue="1">
      <formula>AND(NE(#REF!,"#"),NE($I3,""),NOT(IFERROR(VLOOKUP($H3,INDIRECT("VariableTypes!$A$2:$D"),4,FALSE),FALSE)))</formula>
    </cfRule>
  </conditionalFormatting>
  <conditionalFormatting sqref="J3:K3 J5:K5">
    <cfRule type="expression" dxfId="2091" priority="11" stopIfTrue="1">
      <formula>AND(NE(#REF!,"#"),NE($J3,""),NOT(IFERROR(VLOOKUP($H3,INDIRECT("VariableTypes!$A$2:$E"),5,FALSE),FALSE)),OR($B3="",$C3=""))</formula>
    </cfRule>
  </conditionalFormatting>
  <conditionalFormatting sqref="H3 H5">
    <cfRule type="expression" dxfId="2090" priority="12" stopIfTrue="1">
      <formula>AND(NE(#REF!,"#"),COUNTBLANK($C3:$G3)&lt;5,ISBLANK($B3))</formula>
    </cfRule>
  </conditionalFormatting>
  <conditionalFormatting sqref="I3:I5">
    <cfRule type="expression" dxfId="2089" priority="13" stopIfTrue="1">
      <formula>AND(NE(#REF!,"#"),IFERROR(VLOOKUP($H3,INDIRECT("VariableTypes!$A$2:$D"),4,FALSE),FALSE))</formula>
    </cfRule>
  </conditionalFormatting>
  <conditionalFormatting sqref="J3:K3 J5:K5">
    <cfRule type="expression" dxfId="2088" priority="14" stopIfTrue="1">
      <formula>AND(NE(#REF!,"#"),OR(IFERROR(VLOOKUP($H3,INDIRECT("VariableTypes!$A$2:$E"),5,FALSE),FALSE),AND(NE($B3,""),NE($C3,""))))</formula>
    </cfRule>
  </conditionalFormatting>
  <conditionalFormatting sqref="H6">
    <cfRule type="expression" dxfId="2087" priority="7" stopIfTrue="1">
      <formula>AND(NE(#REF!,"#"),COUNTBLANK($C6:$G6)&lt;5,ISBLANK($B6))</formula>
    </cfRule>
  </conditionalFormatting>
  <conditionalFormatting sqref="H6">
    <cfRule type="expression" dxfId="2086" priority="4" stopIfTrue="1">
      <formula>AND(NE(#REF!,"#"),NE($H6,""),OR(COUNTBLANK($C6:$G6)=5,NE($B6,""),IFERROR(VLOOKUP($H6,INDIRECT("VariableTypes!A2:A"),1,FALSE),TRUE)))</formula>
    </cfRule>
  </conditionalFormatting>
  <conditionalFormatting sqref="I6:L6">
    <cfRule type="expression" dxfId="2085" priority="5" stopIfTrue="1">
      <formula>AND(NE(#REF!,"#"),NE($I6,""),NOT(IFERROR(VLOOKUP($H6,INDIRECT("VariableTypes!$A$2:$D"),4,FALSE),FALSE)))</formula>
    </cfRule>
  </conditionalFormatting>
  <conditionalFormatting sqref="I6:L6">
    <cfRule type="expression" dxfId="2084" priority="6" stopIfTrue="1">
      <formula>AND(NE(#REF!,"#"),IFERROR(VLOOKUP($H6,INDIRECT("VariableTypes!$A$2:$D"),4,FALSE),FALSE))</formula>
    </cfRule>
  </conditionalFormatting>
  <conditionalFormatting sqref="D6:G6">
    <cfRule type="expression" dxfId="2083" priority="1" stopIfTrue="1">
      <formula>AND(NE(#REF!,"#"),NE(D6,""),NE(COUNTA($A6:C6),0))</formula>
    </cfRule>
  </conditionalFormatting>
  <conditionalFormatting sqref="G6">
    <cfRule type="expression" dxfId="2082" priority="2" stopIfTrue="1">
      <formula>AND(NE(#REF!,"#"),COUNTBLANK($C6:$F6)&lt;5,ISBLANK($A6))</formula>
    </cfRule>
  </conditionalFormatting>
  <conditionalFormatting sqref="G6">
    <cfRule type="expression" dxfId="2081" priority="3" stopIfTrue="1">
      <formula>AND(NE(#REF!,"#"),NE($G6,""),OR(COUNTBLANK($C6:$F6)=5,NE($A6,""),IFERROR(VLOOKUP($G6,INDIRECT("VariableTypes!A2:A"),1,FALSE),TRUE)))</formula>
    </cfRule>
  </conditionalFormatting>
  <conditionalFormatting sqref="F4:G5">
    <cfRule type="expression" dxfId="2080" priority="15" stopIfTrue="1">
      <formula>AND(NE(#REF!,"#"),NE(F4,""),NE(COUNTA($C4:E4),0))</formula>
    </cfRule>
  </conditionalFormatting>
  <conditionalFormatting sqref="H4">
    <cfRule type="expression" dxfId="2079" priority="16" stopIfTrue="1">
      <formula>AND(NE(#REF!,"#"),NE($H4,""),OR(COUNTBLANK($C4:$G4)=5,NE($C4,""),IFERROR(VLOOKUP($H4,INDIRECT("VariableTypes!A2:A"),1,FALSE),TRUE)))</formula>
    </cfRule>
  </conditionalFormatting>
  <conditionalFormatting sqref="J4:K4">
    <cfRule type="expression" dxfId="2078" priority="17" stopIfTrue="1">
      <formula>AND(NE(#REF!,"#"),NE($J4,""),NOT(IFERROR(VLOOKUP($H4,INDIRECT("VariableTypes!$A$2:$E"),5,FALSE),FALSE)),OR($C4="",#REF!=""))</formula>
    </cfRule>
  </conditionalFormatting>
  <conditionalFormatting sqref="H4">
    <cfRule type="expression" dxfId="2077" priority="18" stopIfTrue="1">
      <formula>AND(NE(#REF!,"#"),COUNTBLANK($C4:$G4)&lt;5,ISBLANK($C4))</formula>
    </cfRule>
  </conditionalFormatting>
  <conditionalFormatting sqref="J4:K4">
    <cfRule type="expression" dxfId="2076" priority="19" stopIfTrue="1">
      <formula>AND(NE(#REF!,"#"),OR(IFERROR(VLOOKUP($H4,INDIRECT("VariableTypes!$A$2:$E"),5,FALSE),FALSE),AND(NE($C4,""),NE(#REF!,""))))</formula>
    </cfRule>
  </conditionalFormatting>
  <conditionalFormatting sqref="D4:E5">
    <cfRule type="expression" dxfId="2075" priority="20" stopIfTrue="1">
      <formula>AND(NE(#REF!,"#"),NE(D4,""),NE(COUNTA($C4:C4),0))</formula>
    </cfRule>
  </conditionalFormatting>
  <dataValidations count="2">
    <dataValidation type="list" allowBlank="1" showInputMessage="1" showErrorMessage="1" sqref="I7 I31" xr:uid="{F724F617-1EE6-2745-BB07-07AC836B7B15}">
      <formula1>"&lt;select&gt;,Yes,No"</formula1>
    </dataValidation>
    <dataValidation type="list" allowBlank="1" showInputMessage="1" showErrorMessage="1" sqref="C9:C23 B31 C33:C49 B57 B7 B25 B51 B77 C59:C75" xr:uid="{E9936BAE-7E20-45CA-8A5E-DF78588581A9}">
      <formula1>Yesnolist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695C"/>
    <outlinePr summaryBelow="0" summaryRight="0"/>
  </sheetPr>
  <dimension ref="A1:M133"/>
  <sheetViews>
    <sheetView showGridLines="0" zoomScaleNormal="100" workbookViewId="0">
      <pane ySplit="2" topLeftCell="A48" activePane="bottomLeft" state="frozen"/>
      <selection pane="bottomLeft" activeCell="B1" sqref="B1"/>
    </sheetView>
  </sheetViews>
  <sheetFormatPr defaultColWidth="0" defaultRowHeight="0" customHeight="1" zeroHeight="1"/>
  <cols>
    <col min="1" max="1" width="8.09765625" style="31" hidden="1" customWidth="1"/>
    <col min="2" max="2" width="8.09765625" style="12" customWidth="1"/>
    <col min="3" max="6" width="8.09765625" style="31" customWidth="1"/>
    <col min="7" max="7" width="25" style="31" customWidth="1"/>
    <col min="8" max="8" width="25" style="163" customWidth="1"/>
    <col min="9" max="9" width="25" style="31" customWidth="1"/>
    <col min="10" max="10" width="25" customWidth="1"/>
    <col min="11" max="11" width="8.09765625" style="248" customWidth="1"/>
    <col min="12" max="12" width="12.59765625" customWidth="1"/>
    <col min="13" max="13" width="2.19921875" customWidth="1"/>
    <col min="14"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246</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987</v>
      </c>
      <c r="B6" s="282" t="s">
        <v>247</v>
      </c>
      <c r="C6" s="235" t="s">
        <v>1001</v>
      </c>
      <c r="D6" s="233"/>
      <c r="E6" s="233"/>
      <c r="F6" s="233"/>
      <c r="G6" s="233"/>
      <c r="H6" s="232"/>
      <c r="I6" s="232"/>
      <c r="J6" s="232"/>
      <c r="K6" s="232"/>
      <c r="L6" s="232"/>
    </row>
    <row r="7" spans="1:13" s="229" customFormat="1" ht="16.2">
      <c r="A7" s="99"/>
      <c r="B7" s="307" t="s">
        <v>934</v>
      </c>
      <c r="C7" s="237" t="s">
        <v>1002</v>
      </c>
      <c r="E7" s="227"/>
      <c r="F7" s="227"/>
      <c r="G7" s="227"/>
      <c r="H7" s="227"/>
      <c r="I7" s="227"/>
      <c r="J7" s="227"/>
      <c r="K7" s="227"/>
    </row>
    <row r="8" spans="1:13" ht="16.2">
      <c r="A8" s="40"/>
      <c r="C8" s="306" t="s">
        <v>934</v>
      </c>
      <c r="D8" s="508" t="s">
        <v>1295</v>
      </c>
      <c r="E8" s="508"/>
      <c r="F8" s="508"/>
      <c r="G8" s="227"/>
      <c r="H8" s="227"/>
      <c r="I8" s="227"/>
      <c r="J8" s="227"/>
      <c r="K8" s="227"/>
    </row>
    <row r="9" spans="1:13" ht="15.6" customHeight="1">
      <c r="A9" s="40"/>
      <c r="C9" s="124"/>
      <c r="D9" s="58" t="s">
        <v>249</v>
      </c>
      <c r="E9" s="226"/>
      <c r="F9" s="227"/>
      <c r="G9" s="227"/>
      <c r="H9" s="227"/>
      <c r="I9" s="227"/>
      <c r="J9" s="227"/>
      <c r="K9" s="227"/>
    </row>
    <row r="10" spans="1:13" ht="15.6" customHeight="1">
      <c r="A10" s="40"/>
      <c r="D10" s="306" t="s">
        <v>934</v>
      </c>
      <c r="E10" s="274" t="s">
        <v>251</v>
      </c>
      <c r="F10" s="58"/>
      <c r="G10" s="58"/>
      <c r="H10" s="58"/>
      <c r="I10" s="58"/>
      <c r="J10" s="58"/>
      <c r="K10" s="58"/>
    </row>
    <row r="11" spans="1:13" ht="16.2">
      <c r="A11" s="40"/>
      <c r="D11" s="306" t="s">
        <v>934</v>
      </c>
      <c r="E11" s="274" t="s">
        <v>253</v>
      </c>
      <c r="F11" s="58"/>
      <c r="G11" s="58"/>
      <c r="H11" s="58"/>
      <c r="I11" s="58"/>
      <c r="J11" s="58"/>
      <c r="K11" s="58"/>
    </row>
    <row r="12" spans="1:13" ht="16.2">
      <c r="A12" s="84"/>
      <c r="D12" s="58" t="s">
        <v>256</v>
      </c>
      <c r="F12" s="58"/>
      <c r="G12" s="58"/>
      <c r="I12" s="58"/>
      <c r="J12" s="58"/>
      <c r="K12" s="58"/>
    </row>
    <row r="13" spans="1:13" ht="16.2">
      <c r="A13" s="99"/>
      <c r="D13" s="306" t="s">
        <v>934</v>
      </c>
      <c r="E13" s="274" t="s">
        <v>259</v>
      </c>
      <c r="F13" s="58"/>
      <c r="G13" s="58"/>
      <c r="H13" s="58"/>
      <c r="I13" s="58"/>
      <c r="J13" s="58"/>
      <c r="K13" s="58"/>
    </row>
    <row r="14" spans="1:13" ht="16.2">
      <c r="A14" s="99"/>
      <c r="D14" s="306" t="s">
        <v>934</v>
      </c>
      <c r="E14" s="274" t="s">
        <v>261</v>
      </c>
      <c r="F14" s="58"/>
      <c r="G14" s="58"/>
      <c r="H14" s="58"/>
      <c r="I14" s="58"/>
      <c r="J14" s="58"/>
      <c r="K14" s="58"/>
    </row>
    <row r="15" spans="1:13" ht="16.2">
      <c r="A15" s="40"/>
      <c r="E15" s="507" t="s">
        <v>262</v>
      </c>
      <c r="F15" s="507"/>
      <c r="H15" s="58"/>
      <c r="I15" s="58"/>
      <c r="J15" s="58"/>
      <c r="K15" s="58"/>
    </row>
    <row r="16" spans="1:13" ht="16.2">
      <c r="A16" s="40"/>
      <c r="D16" s="306" t="s">
        <v>934</v>
      </c>
      <c r="E16" s="274" t="s">
        <v>263</v>
      </c>
      <c r="G16" s="319"/>
      <c r="H16" s="58"/>
      <c r="I16" s="58"/>
      <c r="J16" s="58"/>
      <c r="K16" s="58"/>
    </row>
    <row r="17" spans="1:13" s="31" customFormat="1" ht="16.2">
      <c r="A17" s="40"/>
      <c r="D17" s="133"/>
      <c r="E17" s="507" t="s">
        <v>262</v>
      </c>
      <c r="F17" s="507"/>
      <c r="G17" s="319"/>
      <c r="H17" s="58"/>
      <c r="I17" s="58"/>
      <c r="J17" s="58"/>
      <c r="K17" s="58"/>
    </row>
    <row r="18" spans="1:13" ht="15.6" customHeight="1">
      <c r="A18" s="40"/>
      <c r="D18" s="50" t="s">
        <v>1177</v>
      </c>
      <c r="E18" s="50"/>
      <c r="F18" s="227"/>
      <c r="G18" s="227"/>
      <c r="H18" s="222"/>
      <c r="I18" s="227"/>
      <c r="J18" s="227"/>
      <c r="K18" s="478"/>
      <c r="L18" s="480"/>
      <c r="M18" s="229"/>
    </row>
    <row r="19" spans="1:13" ht="15.6" customHeight="1">
      <c r="A19" s="40"/>
      <c r="C19" s="306" t="s">
        <v>934</v>
      </c>
      <c r="D19" s="313" t="s">
        <v>269</v>
      </c>
      <c r="E19" s="225"/>
      <c r="F19" s="227"/>
      <c r="G19" s="227"/>
      <c r="H19" s="227"/>
      <c r="I19" s="227"/>
      <c r="J19" s="227"/>
      <c r="K19" s="227"/>
    </row>
    <row r="20" spans="1:13" ht="15.6" customHeight="1">
      <c r="A20" s="40"/>
      <c r="C20" s="124"/>
      <c r="D20" s="58" t="s">
        <v>249</v>
      </c>
      <c r="E20" s="226"/>
      <c r="F20" s="227"/>
      <c r="G20" s="227"/>
      <c r="H20" s="227"/>
      <c r="I20" s="227"/>
      <c r="J20" s="227"/>
      <c r="K20" s="227"/>
    </row>
    <row r="21" spans="1:13" ht="15.6" customHeight="1">
      <c r="A21" s="40"/>
      <c r="C21" s="227"/>
      <c r="D21" s="306" t="s">
        <v>934</v>
      </c>
      <c r="E21" s="274" t="s">
        <v>251</v>
      </c>
      <c r="F21" s="227"/>
      <c r="G21" s="227"/>
      <c r="H21" s="227"/>
      <c r="I21" s="227"/>
      <c r="J21" s="227"/>
      <c r="K21" s="227"/>
    </row>
    <row r="22" spans="1:13" ht="15.6" customHeight="1">
      <c r="A22" s="40"/>
      <c r="C22" s="227"/>
      <c r="D22" s="306" t="s">
        <v>934</v>
      </c>
      <c r="E22" s="274" t="s">
        <v>253</v>
      </c>
      <c r="F22" s="227"/>
      <c r="G22" s="227"/>
      <c r="H22" s="227"/>
      <c r="I22" s="227"/>
      <c r="J22" s="227"/>
      <c r="K22" s="227"/>
    </row>
    <row r="23" spans="1:13" ht="15.6" customHeight="1">
      <c r="A23" s="99"/>
      <c r="C23" s="124"/>
      <c r="D23" s="507" t="s">
        <v>255</v>
      </c>
      <c r="E23" s="507"/>
      <c r="F23" s="227" t="s">
        <v>254</v>
      </c>
      <c r="H23" s="50"/>
      <c r="I23" s="56"/>
      <c r="J23" s="227"/>
      <c r="K23" s="227"/>
    </row>
    <row r="24" spans="1:13" ht="15.6" customHeight="1">
      <c r="A24" s="99"/>
      <c r="C24" s="124"/>
      <c r="D24" s="58" t="s">
        <v>256</v>
      </c>
      <c r="E24" s="229"/>
      <c r="F24" s="58"/>
      <c r="G24" s="325"/>
      <c r="H24" s="52"/>
      <c r="I24" s="52"/>
      <c r="J24" s="52"/>
      <c r="K24" s="52"/>
    </row>
    <row r="25" spans="1:13" ht="15.6" customHeight="1">
      <c r="A25" s="99"/>
      <c r="C25" s="227"/>
      <c r="D25" s="306" t="s">
        <v>934</v>
      </c>
      <c r="E25" s="274" t="s">
        <v>259</v>
      </c>
      <c r="F25" s="58"/>
      <c r="G25" s="325"/>
      <c r="H25" s="96"/>
      <c r="I25" s="96"/>
      <c r="J25" s="52"/>
      <c r="K25" s="52"/>
    </row>
    <row r="26" spans="1:13" ht="15.6" customHeight="1">
      <c r="A26" s="99"/>
      <c r="C26" s="227"/>
      <c r="D26" s="306" t="s">
        <v>934</v>
      </c>
      <c r="E26" s="274" t="s">
        <v>261</v>
      </c>
      <c r="F26" s="58"/>
      <c r="G26" s="325"/>
      <c r="H26" s="96"/>
      <c r="I26" s="96"/>
      <c r="J26" s="52"/>
      <c r="K26" s="52"/>
    </row>
    <row r="27" spans="1:13" s="31" customFormat="1" ht="15.6" customHeight="1">
      <c r="A27" s="99"/>
      <c r="C27" s="227"/>
      <c r="D27" s="229"/>
      <c r="E27" s="507" t="s">
        <v>262</v>
      </c>
      <c r="F27" s="507"/>
      <c r="G27" s="325"/>
      <c r="H27" s="96"/>
      <c r="I27" s="96"/>
      <c r="J27" s="52"/>
      <c r="K27" s="52"/>
    </row>
    <row r="28" spans="1:13" ht="15.6" customHeight="1">
      <c r="A28" s="99"/>
      <c r="C28" s="227"/>
      <c r="D28" s="306" t="s">
        <v>934</v>
      </c>
      <c r="E28" s="274" t="s">
        <v>263</v>
      </c>
      <c r="F28" s="229"/>
      <c r="G28" s="325"/>
      <c r="H28" s="105"/>
      <c r="I28" s="105"/>
      <c r="J28" s="52"/>
      <c r="K28" s="52"/>
    </row>
    <row r="29" spans="1:13" ht="15.6" customHeight="1">
      <c r="A29" s="99"/>
      <c r="C29" s="227"/>
      <c r="D29" s="133"/>
      <c r="E29" s="507" t="s">
        <v>262</v>
      </c>
      <c r="F29" s="507"/>
      <c r="G29" s="325"/>
      <c r="H29" s="96"/>
      <c r="I29" s="96"/>
      <c r="J29" s="52"/>
      <c r="K29" s="52"/>
    </row>
    <row r="30" spans="1:13" ht="15.6" customHeight="1">
      <c r="A30" s="81"/>
      <c r="C30" s="124"/>
      <c r="D30" s="50" t="s">
        <v>1177</v>
      </c>
      <c r="E30" s="50"/>
      <c r="F30" s="227"/>
      <c r="G30" s="67"/>
      <c r="H30" s="222"/>
      <c r="I30" s="227"/>
      <c r="J30" s="227"/>
      <c r="K30" s="478"/>
      <c r="L30" s="480"/>
      <c r="M30" s="229"/>
    </row>
    <row r="31" spans="1:13" ht="15.6" customHeight="1">
      <c r="A31" s="40"/>
      <c r="C31" s="306" t="s">
        <v>934</v>
      </c>
      <c r="D31" s="313" t="s">
        <v>276</v>
      </c>
      <c r="E31" s="225"/>
      <c r="F31" s="225"/>
      <c r="G31" s="67"/>
      <c r="H31" s="227"/>
      <c r="I31" s="227"/>
      <c r="J31" s="227"/>
      <c r="K31" s="227"/>
    </row>
    <row r="32" spans="1:13" ht="15.6" customHeight="1">
      <c r="A32" s="40"/>
      <c r="C32" s="124"/>
      <c r="D32" s="58" t="s">
        <v>249</v>
      </c>
      <c r="E32" s="226"/>
      <c r="F32" s="227"/>
      <c r="G32" s="67"/>
      <c r="H32" s="227"/>
      <c r="I32" s="227"/>
      <c r="J32" s="227"/>
      <c r="K32" s="227"/>
    </row>
    <row r="33" spans="1:13" ht="15.6" customHeight="1">
      <c r="A33" s="40"/>
      <c r="C33" s="227"/>
      <c r="D33" s="306" t="s">
        <v>934</v>
      </c>
      <c r="E33" s="274" t="s">
        <v>251</v>
      </c>
      <c r="F33" s="227"/>
      <c r="G33" s="67"/>
      <c r="H33" s="227"/>
      <c r="I33" s="227"/>
      <c r="J33" s="227"/>
      <c r="K33" s="227"/>
    </row>
    <row r="34" spans="1:13" ht="15.6" customHeight="1">
      <c r="A34" s="40"/>
      <c r="C34" s="227"/>
      <c r="D34" s="306" t="s">
        <v>934</v>
      </c>
      <c r="E34" s="274" t="s">
        <v>253</v>
      </c>
      <c r="F34" s="227"/>
      <c r="G34" s="67"/>
      <c r="H34" s="227"/>
      <c r="I34" s="227"/>
      <c r="J34" s="227"/>
      <c r="K34" s="227"/>
    </row>
    <row r="35" spans="1:13" ht="15.6" customHeight="1">
      <c r="A35" s="99"/>
      <c r="C35" s="227"/>
      <c r="D35" s="507" t="s">
        <v>255</v>
      </c>
      <c r="E35" s="507"/>
      <c r="F35" s="227" t="s">
        <v>254</v>
      </c>
      <c r="G35" s="281"/>
      <c r="H35" s="50"/>
      <c r="I35" s="56"/>
      <c r="J35" s="227"/>
      <c r="K35" s="227"/>
    </row>
    <row r="36" spans="1:13" ht="15.6" customHeight="1">
      <c r="A36" s="99"/>
      <c r="C36" s="227"/>
      <c r="D36" s="58" t="s">
        <v>256</v>
      </c>
      <c r="E36" s="229"/>
      <c r="F36" s="58"/>
      <c r="G36" s="325"/>
      <c r="H36" s="52"/>
      <c r="I36" s="52"/>
      <c r="J36" s="227"/>
      <c r="K36" s="227"/>
    </row>
    <row r="37" spans="1:13" ht="15.6" customHeight="1">
      <c r="A37" s="99"/>
      <c r="C37" s="227"/>
      <c r="D37" s="306" t="s">
        <v>934</v>
      </c>
      <c r="E37" s="274" t="s">
        <v>259</v>
      </c>
      <c r="F37" s="58"/>
      <c r="G37" s="325"/>
      <c r="H37" s="96"/>
      <c r="I37" s="96"/>
      <c r="J37" s="227"/>
      <c r="K37" s="227"/>
    </row>
    <row r="38" spans="1:13" ht="15.6" customHeight="1">
      <c r="A38" s="99"/>
      <c r="C38" s="227"/>
      <c r="D38" s="306" t="s">
        <v>934</v>
      </c>
      <c r="E38" s="274" t="s">
        <v>261</v>
      </c>
      <c r="F38" s="58"/>
      <c r="G38" s="325"/>
      <c r="H38" s="96"/>
      <c r="I38" s="96"/>
      <c r="J38" s="52"/>
      <c r="K38" s="52"/>
    </row>
    <row r="39" spans="1:13" s="31" customFormat="1" ht="15.6" customHeight="1">
      <c r="A39" s="99"/>
      <c r="C39" s="227"/>
      <c r="D39" s="229"/>
      <c r="E39" s="507" t="s">
        <v>262</v>
      </c>
      <c r="F39" s="507"/>
      <c r="H39" s="96"/>
      <c r="I39" s="96"/>
      <c r="J39" s="52"/>
      <c r="K39" s="52"/>
    </row>
    <row r="40" spans="1:13" ht="15.6" customHeight="1">
      <c r="A40" s="99"/>
      <c r="C40" s="227"/>
      <c r="D40" s="306" t="s">
        <v>934</v>
      </c>
      <c r="E40" s="274" t="s">
        <v>263</v>
      </c>
      <c r="F40" s="229"/>
      <c r="G40" s="325"/>
      <c r="H40" s="105"/>
      <c r="I40" s="105"/>
      <c r="J40" s="52"/>
      <c r="K40" s="52"/>
    </row>
    <row r="41" spans="1:13" ht="15.6" customHeight="1">
      <c r="A41" s="99"/>
      <c r="C41" s="227"/>
      <c r="D41" s="133"/>
      <c r="E41" s="507" t="s">
        <v>262</v>
      </c>
      <c r="F41" s="507"/>
      <c r="H41" s="96"/>
      <c r="I41" s="96"/>
      <c r="J41" s="52"/>
      <c r="K41" s="52"/>
    </row>
    <row r="42" spans="1:13" ht="15.6" customHeight="1">
      <c r="A42" s="99"/>
      <c r="C42" s="124"/>
      <c r="D42" s="50" t="s">
        <v>1177</v>
      </c>
      <c r="E42" s="50"/>
      <c r="F42" s="227"/>
      <c r="G42" s="227"/>
      <c r="H42" s="222"/>
      <c r="I42" s="227"/>
      <c r="J42" s="227"/>
      <c r="K42" s="478"/>
      <c r="L42" s="480"/>
      <c r="M42" s="229"/>
    </row>
    <row r="43" spans="1:13" ht="15.6" customHeight="1">
      <c r="A43" s="40"/>
      <c r="C43" s="306" t="s">
        <v>934</v>
      </c>
      <c r="D43" s="313" t="s">
        <v>281</v>
      </c>
      <c r="E43" s="227"/>
      <c r="F43" s="227"/>
      <c r="G43" s="227"/>
      <c r="H43" s="227"/>
      <c r="I43" s="227"/>
      <c r="J43" s="227"/>
      <c r="K43" s="227"/>
    </row>
    <row r="44" spans="1:13" ht="15.6" customHeight="1">
      <c r="A44" s="40"/>
      <c r="C44" s="124"/>
      <c r="D44" s="48" t="s">
        <v>249</v>
      </c>
      <c r="E44" s="227"/>
      <c r="F44" s="227"/>
      <c r="G44" s="227"/>
      <c r="H44" s="227"/>
      <c r="I44" s="227"/>
      <c r="J44" s="227"/>
      <c r="K44" s="227"/>
    </row>
    <row r="45" spans="1:13" ht="15.6" customHeight="1">
      <c r="A45" s="40"/>
      <c r="D45" s="306" t="s">
        <v>934</v>
      </c>
      <c r="E45" s="274" t="s">
        <v>251</v>
      </c>
      <c r="F45" s="227"/>
      <c r="G45" s="227"/>
      <c r="H45" s="227"/>
      <c r="I45" s="227"/>
      <c r="J45" s="227"/>
      <c r="K45" s="227"/>
    </row>
    <row r="46" spans="1:13" ht="15.6" customHeight="1">
      <c r="A46" s="40"/>
      <c r="D46" s="306" t="s">
        <v>934</v>
      </c>
      <c r="E46" s="274" t="s">
        <v>253</v>
      </c>
      <c r="F46" s="227"/>
      <c r="G46" s="227"/>
      <c r="H46" s="227"/>
      <c r="I46" s="227"/>
      <c r="J46" s="227"/>
      <c r="K46" s="227"/>
    </row>
    <row r="47" spans="1:13" s="229" customFormat="1" ht="15.6" customHeight="1">
      <c r="A47" s="222"/>
      <c r="B47" s="12"/>
      <c r="D47" s="50" t="s">
        <v>1177</v>
      </c>
      <c r="E47" s="50"/>
      <c r="F47" s="227"/>
      <c r="G47" s="227"/>
      <c r="H47" s="222"/>
      <c r="I47" s="227"/>
      <c r="J47" s="227"/>
      <c r="K47" s="478"/>
      <c r="L47" s="480"/>
    </row>
    <row r="48" spans="1:13" ht="15.6" customHeight="1">
      <c r="A48" s="84"/>
      <c r="C48" s="306" t="s">
        <v>934</v>
      </c>
      <c r="D48" s="313" t="s">
        <v>285</v>
      </c>
      <c r="E48" s="228"/>
      <c r="F48" s="228"/>
      <c r="G48" s="228"/>
      <c r="H48" s="228"/>
      <c r="I48" s="228"/>
      <c r="J48" s="228"/>
      <c r="K48" s="228"/>
      <c r="M48" s="275"/>
    </row>
    <row r="49" spans="1:13" ht="15.6" customHeight="1">
      <c r="A49" s="84"/>
      <c r="D49" s="505"/>
      <c r="E49" s="506"/>
      <c r="F49" s="276" t="s">
        <v>286</v>
      </c>
      <c r="H49" s="228"/>
      <c r="J49" s="227"/>
    </row>
    <row r="50" spans="1:13" ht="15.6" customHeight="1">
      <c r="A50" s="84"/>
      <c r="D50" s="276" t="s">
        <v>249</v>
      </c>
      <c r="E50" s="226"/>
      <c r="F50" s="227"/>
      <c r="G50" s="227"/>
      <c r="H50" s="228"/>
      <c r="I50" s="227"/>
      <c r="J50" s="228"/>
      <c r="K50" s="228"/>
      <c r="L50" s="228"/>
    </row>
    <row r="51" spans="1:13" ht="15.6" customHeight="1">
      <c r="A51" s="84"/>
      <c r="D51" s="306" t="s">
        <v>934</v>
      </c>
      <c r="E51" s="274" t="s">
        <v>251</v>
      </c>
      <c r="F51" s="227"/>
      <c r="G51" s="227"/>
      <c r="H51" s="227"/>
      <c r="I51" s="227"/>
      <c r="J51" s="228"/>
      <c r="K51" s="228"/>
      <c r="L51" s="228"/>
    </row>
    <row r="52" spans="1:13" ht="15.6" customHeight="1">
      <c r="A52" s="84"/>
      <c r="D52" s="306" t="s">
        <v>934</v>
      </c>
      <c r="E52" s="274" t="s">
        <v>253</v>
      </c>
      <c r="F52" s="227"/>
      <c r="G52" s="227"/>
      <c r="H52" s="227"/>
      <c r="I52" s="227"/>
      <c r="J52" s="228"/>
      <c r="K52" s="228"/>
      <c r="L52" s="228"/>
    </row>
    <row r="53" spans="1:13" ht="15.6" customHeight="1">
      <c r="A53" s="84"/>
      <c r="D53" s="507" t="s">
        <v>255</v>
      </c>
      <c r="E53" s="507"/>
      <c r="F53" s="227" t="s">
        <v>254</v>
      </c>
      <c r="H53" s="50"/>
      <c r="I53" s="56"/>
      <c r="J53" s="106"/>
      <c r="K53" s="106"/>
      <c r="L53" s="228"/>
    </row>
    <row r="54" spans="1:13" ht="15.6" customHeight="1">
      <c r="A54" s="84"/>
      <c r="D54" s="58" t="s">
        <v>256</v>
      </c>
      <c r="E54" s="229"/>
      <c r="F54" s="58"/>
      <c r="G54" s="325"/>
      <c r="H54" s="52"/>
      <c r="I54" s="52"/>
      <c r="J54" s="228"/>
      <c r="K54" s="228"/>
      <c r="L54" s="228"/>
    </row>
    <row r="55" spans="1:13" ht="15.6" customHeight="1">
      <c r="A55" s="84"/>
      <c r="D55" s="306" t="s">
        <v>934</v>
      </c>
      <c r="E55" s="274" t="s">
        <v>259</v>
      </c>
      <c r="F55" s="58"/>
      <c r="G55" s="325"/>
      <c r="H55" s="96"/>
      <c r="I55" s="96"/>
      <c r="J55" s="228"/>
      <c r="K55" s="228"/>
      <c r="L55" s="228"/>
    </row>
    <row r="56" spans="1:13" ht="15.6" customHeight="1">
      <c r="A56" s="84"/>
      <c r="D56" s="306" t="s">
        <v>934</v>
      </c>
      <c r="E56" s="274" t="s">
        <v>261</v>
      </c>
      <c r="F56" s="58"/>
      <c r="G56" s="325"/>
      <c r="H56" s="96"/>
      <c r="I56" s="96"/>
      <c r="J56" s="228"/>
      <c r="K56" s="228"/>
      <c r="L56" s="228"/>
    </row>
    <row r="57" spans="1:13" s="281" customFormat="1" ht="15.6" customHeight="1">
      <c r="A57" s="99"/>
      <c r="C57" s="227"/>
      <c r="E57" s="507" t="s">
        <v>262</v>
      </c>
      <c r="F57" s="507"/>
      <c r="H57" s="96"/>
      <c r="I57" s="96"/>
      <c r="J57" s="52"/>
      <c r="K57" s="52"/>
    </row>
    <row r="58" spans="1:13" ht="15.6" customHeight="1">
      <c r="A58" s="84"/>
      <c r="D58" s="306" t="s">
        <v>934</v>
      </c>
      <c r="E58" s="274" t="s">
        <v>263</v>
      </c>
      <c r="F58" s="229"/>
      <c r="G58" s="325"/>
      <c r="H58" s="105"/>
      <c r="I58" s="105"/>
      <c r="J58" s="107"/>
      <c r="K58" s="107"/>
      <c r="L58" s="228"/>
    </row>
    <row r="59" spans="1:13" s="281" customFormat="1" ht="15.6" customHeight="1">
      <c r="A59" s="99"/>
      <c r="C59" s="227"/>
      <c r="E59" s="507" t="s">
        <v>262</v>
      </c>
      <c r="F59" s="507"/>
      <c r="H59" s="96"/>
      <c r="I59" s="96"/>
      <c r="J59" s="52"/>
      <c r="K59" s="52"/>
    </row>
    <row r="60" spans="1:13" ht="15.6" customHeight="1">
      <c r="A60" s="84"/>
      <c r="C60" s="124"/>
      <c r="D60" s="50" t="s">
        <v>1177</v>
      </c>
      <c r="E60" s="50"/>
      <c r="F60" s="227"/>
      <c r="G60" s="227"/>
      <c r="H60" s="222"/>
      <c r="I60" s="227"/>
      <c r="J60" s="227"/>
      <c r="K60" s="478"/>
      <c r="L60" s="480"/>
      <c r="M60" s="229"/>
    </row>
    <row r="61" spans="1:13" ht="15.6" customHeight="1">
      <c r="A61" s="84"/>
      <c r="C61" s="306" t="s">
        <v>934</v>
      </c>
      <c r="D61" s="481" t="s">
        <v>27</v>
      </c>
      <c r="E61" s="482"/>
      <c r="F61" s="483"/>
      <c r="I61" s="228"/>
      <c r="J61" s="228"/>
      <c r="K61" s="228"/>
    </row>
    <row r="62" spans="1:13" ht="15.6" customHeight="1">
      <c r="A62" s="84"/>
      <c r="C62" s="124"/>
      <c r="D62" s="276" t="s">
        <v>249</v>
      </c>
      <c r="E62" s="226"/>
      <c r="F62" s="227"/>
      <c r="G62" s="227"/>
      <c r="H62" s="227"/>
      <c r="I62" s="227"/>
      <c r="J62" s="227"/>
      <c r="K62" s="227"/>
    </row>
    <row r="63" spans="1:13" ht="15.6" customHeight="1">
      <c r="A63" s="84"/>
      <c r="C63" s="227"/>
      <c r="D63" s="306" t="s">
        <v>934</v>
      </c>
      <c r="E63" s="274" t="s">
        <v>251</v>
      </c>
      <c r="F63" s="227"/>
      <c r="G63" s="227"/>
      <c r="H63" s="227"/>
      <c r="I63" s="227"/>
      <c r="J63" s="227"/>
      <c r="K63" s="227"/>
    </row>
    <row r="64" spans="1:13" ht="15.6" customHeight="1">
      <c r="A64" s="84"/>
      <c r="C64" s="227"/>
      <c r="D64" s="306" t="s">
        <v>934</v>
      </c>
      <c r="E64" s="274" t="s">
        <v>253</v>
      </c>
      <c r="F64" s="227"/>
      <c r="G64" s="227"/>
      <c r="H64" s="227"/>
      <c r="I64" s="227"/>
      <c r="J64" s="227"/>
      <c r="K64" s="227"/>
    </row>
    <row r="65" spans="1:13" ht="15.6" customHeight="1">
      <c r="A65" s="99"/>
      <c r="C65" s="124"/>
      <c r="D65" s="507" t="s">
        <v>255</v>
      </c>
      <c r="E65" s="507"/>
      <c r="F65" s="227" t="s">
        <v>254</v>
      </c>
      <c r="G65" s="281"/>
      <c r="H65" s="50"/>
      <c r="I65" s="56"/>
      <c r="J65" s="97"/>
      <c r="K65" s="97"/>
    </row>
    <row r="66" spans="1:13" ht="15.6" customHeight="1">
      <c r="A66" s="99"/>
      <c r="C66" s="227"/>
      <c r="D66" s="58" t="s">
        <v>256</v>
      </c>
      <c r="E66" s="229"/>
      <c r="F66" s="58"/>
      <c r="G66" s="58"/>
      <c r="H66" s="52"/>
      <c r="I66" s="52"/>
      <c r="J66" s="97"/>
      <c r="K66" s="97"/>
    </row>
    <row r="67" spans="1:13" ht="15.6" customHeight="1">
      <c r="A67" s="99"/>
      <c r="C67" s="227"/>
      <c r="D67" s="306" t="s">
        <v>934</v>
      </c>
      <c r="E67" s="274" t="s">
        <v>259</v>
      </c>
      <c r="F67" s="58"/>
      <c r="G67" s="58"/>
      <c r="H67" s="96"/>
      <c r="I67" s="96"/>
      <c r="J67" s="96"/>
      <c r="K67" s="96"/>
    </row>
    <row r="68" spans="1:13" ht="15.6" customHeight="1">
      <c r="A68" s="99"/>
      <c r="C68" s="227"/>
      <c r="D68" s="306" t="s">
        <v>934</v>
      </c>
      <c r="E68" s="274" t="s">
        <v>261</v>
      </c>
      <c r="F68" s="58"/>
      <c r="G68" s="58"/>
      <c r="H68" s="96"/>
      <c r="I68" s="96"/>
      <c r="J68" s="96"/>
      <c r="K68" s="96"/>
    </row>
    <row r="69" spans="1:13" s="281" customFormat="1" ht="15.6" customHeight="1">
      <c r="A69" s="99"/>
      <c r="C69" s="227"/>
      <c r="E69" s="507" t="s">
        <v>262</v>
      </c>
      <c r="F69" s="507"/>
      <c r="H69" s="96"/>
      <c r="I69" s="96"/>
      <c r="J69" s="52"/>
      <c r="K69" s="52"/>
    </row>
    <row r="70" spans="1:13" ht="15.6" customHeight="1">
      <c r="A70" s="99"/>
      <c r="C70" s="227"/>
      <c r="D70" s="306" t="s">
        <v>934</v>
      </c>
      <c r="E70" s="274" t="s">
        <v>263</v>
      </c>
      <c r="F70" s="229"/>
      <c r="G70" s="58"/>
      <c r="H70" s="105"/>
      <c r="I70" s="105"/>
      <c r="J70" s="96"/>
      <c r="K70" s="96"/>
    </row>
    <row r="71" spans="1:13" s="281" customFormat="1" ht="15.6" customHeight="1">
      <c r="A71" s="99"/>
      <c r="C71" s="227"/>
      <c r="E71" s="507" t="s">
        <v>262</v>
      </c>
      <c r="F71" s="507"/>
      <c r="H71" s="96"/>
      <c r="I71" s="96"/>
      <c r="J71" s="52"/>
      <c r="K71" s="52"/>
    </row>
    <row r="72" spans="1:13" ht="15.6" customHeight="1">
      <c r="A72" s="99"/>
      <c r="C72" s="227"/>
      <c r="D72" s="50" t="s">
        <v>1177</v>
      </c>
      <c r="E72" s="50"/>
      <c r="F72" s="227"/>
      <c r="G72" s="227"/>
      <c r="H72" s="222"/>
      <c r="I72" s="227"/>
      <c r="J72" s="227"/>
      <c r="K72" s="478"/>
      <c r="L72" s="480"/>
      <c r="M72" s="229"/>
    </row>
    <row r="73" spans="1:13" s="229" customFormat="1" ht="16.2">
      <c r="A73" s="99"/>
      <c r="B73" s="227"/>
      <c r="C73" s="224"/>
      <c r="D73" s="224"/>
      <c r="E73" s="224"/>
      <c r="F73" s="224"/>
      <c r="G73" s="227"/>
      <c r="H73" s="227"/>
      <c r="I73" s="227"/>
      <c r="J73" s="227"/>
      <c r="K73" s="227"/>
    </row>
    <row r="74" spans="1:13" s="229" customFormat="1" ht="16.2">
      <c r="A74" s="222"/>
      <c r="B74" s="227"/>
      <c r="C74" s="264" t="s">
        <v>35</v>
      </c>
      <c r="D74" s="222"/>
      <c r="E74" s="222"/>
      <c r="F74" s="222"/>
      <c r="G74" s="222"/>
      <c r="I74" s="227"/>
      <c r="J74" s="227"/>
      <c r="K74" s="227"/>
      <c r="L74" s="227"/>
    </row>
    <row r="75" spans="1:13" s="229" customFormat="1" ht="16.2">
      <c r="A75" s="222"/>
      <c r="B75" s="227"/>
      <c r="C75" s="498" t="s">
        <v>40</v>
      </c>
      <c r="D75" s="499"/>
      <c r="E75" s="499"/>
      <c r="F75" s="499"/>
      <c r="G75" s="499"/>
      <c r="H75" s="499"/>
      <c r="I75" s="499"/>
      <c r="J75" s="499"/>
      <c r="K75" s="499"/>
      <c r="L75" s="500"/>
    </row>
    <row r="76" spans="1:13" s="229" customFormat="1" ht="16.2">
      <c r="A76" s="222"/>
      <c r="B76" s="227"/>
      <c r="C76" s="501"/>
      <c r="D76" s="502"/>
      <c r="E76" s="502"/>
      <c r="F76" s="502"/>
      <c r="G76" s="502"/>
      <c r="H76" s="502"/>
      <c r="I76" s="502"/>
      <c r="J76" s="502"/>
      <c r="K76" s="502"/>
      <c r="L76" s="503"/>
    </row>
    <row r="77" spans="1:13" ht="16.8" thickBot="1">
      <c r="A77" s="90"/>
      <c r="B77" s="124"/>
      <c r="C77" s="41"/>
      <c r="D77" s="41"/>
      <c r="E77" s="41"/>
      <c r="F77" s="41"/>
      <c r="G77" s="41"/>
      <c r="H77" s="160"/>
      <c r="I77" s="41"/>
      <c r="J77" s="41"/>
      <c r="K77" s="227"/>
    </row>
    <row r="78" spans="1:13" ht="16.8" thickTop="1">
      <c r="A78" s="265" t="s">
        <v>298</v>
      </c>
      <c r="B78" s="282" t="s">
        <v>297</v>
      </c>
      <c r="C78" s="235" t="s">
        <v>1003</v>
      </c>
      <c r="D78" s="233"/>
      <c r="E78" s="233"/>
      <c r="F78" s="233"/>
      <c r="G78" s="233"/>
      <c r="H78" s="233"/>
      <c r="I78" s="233"/>
      <c r="J78" s="233"/>
      <c r="K78" s="233"/>
      <c r="L78" s="233"/>
    </row>
    <row r="79" spans="1:13" ht="31.8" customHeight="1">
      <c r="A79" s="87"/>
      <c r="B79" s="347" t="s">
        <v>934</v>
      </c>
      <c r="C79" s="504" t="s">
        <v>1004</v>
      </c>
      <c r="D79" s="504"/>
      <c r="E79" s="504"/>
      <c r="F79" s="504"/>
      <c r="G79" s="504"/>
      <c r="H79" s="504"/>
      <c r="I79" s="504"/>
      <c r="J79" s="504"/>
      <c r="K79" s="449"/>
      <c r="L79" s="449"/>
    </row>
    <row r="80" spans="1:13" ht="16.2">
      <c r="A80" s="45"/>
      <c r="C80" s="50" t="s">
        <v>305</v>
      </c>
      <c r="D80" s="50"/>
      <c r="E80" s="41"/>
      <c r="F80" s="41"/>
      <c r="G80" s="41"/>
      <c r="H80" s="160"/>
      <c r="I80" s="41"/>
      <c r="J80" s="41"/>
      <c r="K80" s="227"/>
    </row>
    <row r="81" spans="1:12" ht="16.2">
      <c r="A81" s="40"/>
      <c r="C81" s="306" t="s">
        <v>934</v>
      </c>
      <c r="D81" s="258" t="s">
        <v>306</v>
      </c>
      <c r="E81" s="41"/>
      <c r="F81" s="41"/>
      <c r="G81" s="41"/>
      <c r="H81" s="41"/>
      <c r="I81" s="41"/>
      <c r="J81" s="41"/>
      <c r="K81" s="227"/>
    </row>
    <row r="82" spans="1:12" ht="16.2">
      <c r="A82" s="40"/>
      <c r="C82" s="306" t="s">
        <v>934</v>
      </c>
      <c r="D82" s="258" t="s">
        <v>307</v>
      </c>
      <c r="E82" s="41"/>
      <c r="F82" s="41"/>
      <c r="G82" s="41"/>
      <c r="H82" s="41"/>
      <c r="I82" s="41"/>
      <c r="J82" s="41"/>
      <c r="K82" s="227"/>
    </row>
    <row r="83" spans="1:12" ht="16.2">
      <c r="A83" s="40"/>
      <c r="C83" s="306" t="s">
        <v>934</v>
      </c>
      <c r="D83" s="258" t="s">
        <v>308</v>
      </c>
      <c r="E83" s="41"/>
      <c r="F83" s="41"/>
      <c r="G83" s="41"/>
      <c r="H83" s="41"/>
      <c r="I83" s="41"/>
      <c r="J83" s="41"/>
      <c r="K83" s="227"/>
    </row>
    <row r="84" spans="1:12" ht="16.2">
      <c r="A84" s="40"/>
      <c r="C84" s="306" t="s">
        <v>934</v>
      </c>
      <c r="D84" s="258" t="s">
        <v>310</v>
      </c>
      <c r="E84" s="41"/>
      <c r="F84" s="41"/>
      <c r="G84" s="41"/>
      <c r="H84" s="41"/>
      <c r="I84" s="41"/>
      <c r="J84" s="41"/>
      <c r="K84" s="227"/>
    </row>
    <row r="85" spans="1:12" ht="16.2">
      <c r="A85" s="40"/>
      <c r="C85" s="306" t="s">
        <v>934</v>
      </c>
      <c r="D85" s="258" t="s">
        <v>311</v>
      </c>
      <c r="E85" s="41"/>
      <c r="F85" s="41"/>
      <c r="G85" s="41"/>
      <c r="H85" s="41"/>
      <c r="I85" s="41"/>
      <c r="J85" s="41"/>
      <c r="K85" s="227"/>
    </row>
    <row r="86" spans="1:12" ht="16.2">
      <c r="A86" s="40"/>
      <c r="C86" s="306" t="s">
        <v>934</v>
      </c>
      <c r="D86" s="258" t="s">
        <v>312</v>
      </c>
      <c r="E86" s="41"/>
      <c r="F86" s="41"/>
      <c r="G86" s="41"/>
      <c r="H86" s="41"/>
      <c r="I86" s="41"/>
      <c r="J86" s="41"/>
      <c r="K86" s="227"/>
    </row>
    <row r="87" spans="1:12" ht="16.2">
      <c r="A87" s="40"/>
      <c r="C87" s="306" t="s">
        <v>934</v>
      </c>
      <c r="D87" s="258" t="s">
        <v>313</v>
      </c>
      <c r="E87" s="50"/>
      <c r="F87" s="41"/>
      <c r="G87" s="41"/>
      <c r="H87" s="41"/>
      <c r="I87" s="41"/>
      <c r="J87" s="41"/>
      <c r="K87" s="227"/>
    </row>
    <row r="88" spans="1:12" ht="16.2">
      <c r="A88" s="40"/>
      <c r="C88" s="306" t="s">
        <v>934</v>
      </c>
      <c r="D88" s="258" t="s">
        <v>314</v>
      </c>
      <c r="E88" s="41"/>
      <c r="F88" s="41"/>
      <c r="G88" s="41"/>
      <c r="H88" s="41"/>
      <c r="I88" s="41"/>
      <c r="J88" s="41"/>
      <c r="K88" s="227"/>
    </row>
    <row r="89" spans="1:12" ht="16.2">
      <c r="A89" s="40"/>
      <c r="C89" s="306" t="s">
        <v>934</v>
      </c>
      <c r="D89" s="481" t="s">
        <v>27</v>
      </c>
      <c r="E89" s="482"/>
      <c r="F89" s="483"/>
      <c r="G89" s="41"/>
      <c r="H89" s="41"/>
      <c r="I89" s="41"/>
      <c r="J89" s="41"/>
      <c r="K89" s="227"/>
    </row>
    <row r="90" spans="1:12" ht="16.2">
      <c r="A90" s="85"/>
      <c r="B90" s="124"/>
      <c r="C90" s="50" t="s">
        <v>316</v>
      </c>
      <c r="D90" s="50"/>
      <c r="E90" s="50"/>
      <c r="F90" s="50"/>
      <c r="G90" s="56"/>
      <c r="H90" s="56"/>
      <c r="I90" s="56"/>
      <c r="J90" s="41"/>
      <c r="K90" s="227"/>
    </row>
    <row r="91" spans="1:12" s="281" customFormat="1" ht="16.2">
      <c r="A91" s="222"/>
      <c r="B91" s="222"/>
      <c r="C91" s="498" t="s">
        <v>40</v>
      </c>
      <c r="D91" s="499"/>
      <c r="E91" s="499"/>
      <c r="F91" s="499"/>
      <c r="G91" s="499"/>
      <c r="H91" s="499"/>
      <c r="I91" s="499"/>
      <c r="J91" s="500"/>
      <c r="K91" s="227"/>
    </row>
    <row r="92" spans="1:12" s="281" customFormat="1" ht="16.2">
      <c r="A92" s="222"/>
      <c r="B92" s="227"/>
      <c r="C92" s="501"/>
      <c r="D92" s="502"/>
      <c r="E92" s="502"/>
      <c r="F92" s="502"/>
      <c r="G92" s="502"/>
      <c r="H92" s="502"/>
      <c r="I92" s="502"/>
      <c r="J92" s="503"/>
      <c r="K92" s="227"/>
    </row>
    <row r="93" spans="1:12" s="229" customFormat="1" ht="16.2">
      <c r="A93" s="87"/>
      <c r="B93" s="227"/>
      <c r="C93" s="249"/>
      <c r="D93" s="56"/>
      <c r="E93" s="227"/>
      <c r="F93" s="227"/>
      <c r="G93" s="227"/>
      <c r="H93" s="227"/>
      <c r="I93" s="227"/>
      <c r="J93" s="227"/>
      <c r="K93" s="227"/>
    </row>
    <row r="94" spans="1:12" s="281" customFormat="1" ht="16.2">
      <c r="A94" s="222"/>
      <c r="B94" s="227"/>
      <c r="C94" s="264" t="s">
        <v>35</v>
      </c>
      <c r="D94" s="222"/>
      <c r="E94" s="222"/>
      <c r="F94" s="222"/>
      <c r="G94" s="222"/>
      <c r="I94" s="227"/>
      <c r="J94" s="227"/>
      <c r="K94" s="227"/>
      <c r="L94" s="227"/>
    </row>
    <row r="95" spans="1:12" s="281" customFormat="1" ht="16.2">
      <c r="A95" s="222"/>
      <c r="B95" s="227"/>
      <c r="C95" s="498" t="s">
        <v>40</v>
      </c>
      <c r="D95" s="499"/>
      <c r="E95" s="499"/>
      <c r="F95" s="499"/>
      <c r="G95" s="499"/>
      <c r="H95" s="499"/>
      <c r="I95" s="499"/>
      <c r="J95" s="499"/>
      <c r="K95" s="499"/>
      <c r="L95" s="500"/>
    </row>
    <row r="96" spans="1:12" s="281" customFormat="1" ht="16.2">
      <c r="A96" s="222"/>
      <c r="B96" s="227"/>
      <c r="C96" s="501"/>
      <c r="D96" s="502"/>
      <c r="E96" s="502"/>
      <c r="F96" s="502"/>
      <c r="G96" s="502"/>
      <c r="H96" s="502"/>
      <c r="I96" s="502"/>
      <c r="J96" s="502"/>
      <c r="K96" s="502"/>
      <c r="L96" s="503"/>
    </row>
    <row r="97" spans="1:13" ht="16.8" thickBot="1">
      <c r="A97" s="40"/>
      <c r="B97" s="124"/>
      <c r="C97" s="41"/>
      <c r="D97" s="41"/>
      <c r="E97" s="41"/>
      <c r="F97" s="41"/>
      <c r="G97" s="41"/>
      <c r="H97" s="160"/>
      <c r="I97" s="41"/>
      <c r="J97" s="41"/>
      <c r="K97" s="227"/>
    </row>
    <row r="98" spans="1:13" ht="16.8" thickTop="1">
      <c r="A98" s="265" t="s">
        <v>320</v>
      </c>
      <c r="B98" s="282" t="s">
        <v>319</v>
      </c>
      <c r="C98" s="235" t="s">
        <v>1179</v>
      </c>
      <c r="D98" s="235"/>
      <c r="E98" s="235"/>
      <c r="F98" s="235"/>
      <c r="G98" s="235"/>
      <c r="H98" s="235"/>
      <c r="I98" s="235"/>
      <c r="J98" s="235"/>
      <c r="K98" s="235"/>
      <c r="L98" s="235"/>
      <c r="M98" s="61"/>
    </row>
    <row r="99" spans="1:13" s="229" customFormat="1" ht="16.2">
      <c r="A99" s="90"/>
      <c r="B99" s="307" t="s">
        <v>934</v>
      </c>
      <c r="C99" s="509" t="s">
        <v>1296</v>
      </c>
      <c r="D99" s="509"/>
      <c r="E99" s="509"/>
      <c r="F99" s="509"/>
      <c r="G99" s="509"/>
      <c r="H99" s="509"/>
      <c r="I99" s="509"/>
      <c r="J99" s="509"/>
      <c r="K99" s="509"/>
      <c r="L99" s="509"/>
    </row>
    <row r="100" spans="1:13" ht="16.2">
      <c r="A100" s="90"/>
      <c r="B100" s="124"/>
      <c r="C100" s="478"/>
      <c r="D100" s="480"/>
      <c r="E100" s="258" t="s">
        <v>1180</v>
      </c>
      <c r="F100" s="222"/>
      <c r="G100" s="37"/>
      <c r="H100" s="37"/>
      <c r="I100" s="37"/>
      <c r="J100" s="222"/>
    </row>
    <row r="101" spans="1:13" ht="16.2">
      <c r="A101" s="90"/>
      <c r="B101" s="124"/>
      <c r="C101" s="478"/>
      <c r="D101" s="480"/>
      <c r="E101" s="258" t="s">
        <v>1206</v>
      </c>
      <c r="F101" s="222"/>
      <c r="G101" s="222"/>
      <c r="H101" s="222"/>
      <c r="I101" s="222"/>
      <c r="J101" s="222"/>
    </row>
    <row r="102" spans="1:13" ht="16.2">
      <c r="A102" s="90"/>
      <c r="B102" s="46"/>
      <c r="C102" s="478"/>
      <c r="D102" s="480"/>
      <c r="E102" s="258" t="s">
        <v>321</v>
      </c>
      <c r="F102" s="222"/>
      <c r="G102" s="37"/>
      <c r="H102" s="37"/>
      <c r="I102" s="37"/>
      <c r="J102" s="222"/>
    </row>
    <row r="103" spans="1:13" ht="16.2">
      <c r="A103" s="90"/>
      <c r="B103" s="46"/>
      <c r="C103" s="45" t="s">
        <v>323</v>
      </c>
      <c r="D103" s="61"/>
      <c r="E103" s="61"/>
      <c r="F103" s="61"/>
      <c r="G103" s="69"/>
      <c r="H103" s="69"/>
      <c r="I103" s="41"/>
      <c r="J103" s="41"/>
      <c r="K103" s="227"/>
      <c r="M103" s="229"/>
    </row>
    <row r="104" spans="1:13" s="281" customFormat="1" ht="16.2">
      <c r="A104" s="222"/>
      <c r="B104" s="222"/>
      <c r="C104" s="498" t="s">
        <v>40</v>
      </c>
      <c r="D104" s="499"/>
      <c r="E104" s="499"/>
      <c r="F104" s="499"/>
      <c r="G104" s="499"/>
      <c r="H104" s="499"/>
      <c r="I104" s="499"/>
      <c r="J104" s="500"/>
      <c r="K104" s="227"/>
    </row>
    <row r="105" spans="1:13" s="281" customFormat="1" ht="16.2">
      <c r="A105" s="222"/>
      <c r="B105" s="227"/>
      <c r="C105" s="501"/>
      <c r="D105" s="502"/>
      <c r="E105" s="502"/>
      <c r="F105" s="502"/>
      <c r="G105" s="502"/>
      <c r="H105" s="502"/>
      <c r="I105" s="502"/>
      <c r="J105" s="503"/>
      <c r="K105" s="227"/>
    </row>
    <row r="106" spans="1:13" s="31" customFormat="1" ht="16.2">
      <c r="A106" s="90"/>
      <c r="B106" s="46"/>
      <c r="C106" s="103"/>
      <c r="D106" s="104"/>
      <c r="E106" s="104"/>
      <c r="F106" s="104"/>
      <c r="G106" s="69"/>
      <c r="H106" s="69"/>
      <c r="I106" s="41"/>
      <c r="J106" s="41"/>
      <c r="K106" s="227"/>
    </row>
    <row r="107" spans="1:13" s="281" customFormat="1" ht="16.2">
      <c r="A107" s="222"/>
      <c r="B107" s="227"/>
      <c r="C107" s="264" t="s">
        <v>35</v>
      </c>
      <c r="D107" s="222"/>
      <c r="E107" s="222"/>
      <c r="F107" s="222"/>
      <c r="G107" s="222"/>
      <c r="I107" s="227"/>
      <c r="J107" s="227"/>
      <c r="K107" s="227"/>
      <c r="L107" s="227"/>
    </row>
    <row r="108" spans="1:13" s="281" customFormat="1" ht="16.2">
      <c r="A108" s="222"/>
      <c r="B108" s="227"/>
      <c r="C108" s="498" t="s">
        <v>40</v>
      </c>
      <c r="D108" s="499"/>
      <c r="E108" s="499"/>
      <c r="F108" s="499"/>
      <c r="G108" s="499"/>
      <c r="H108" s="499"/>
      <c r="I108" s="499"/>
      <c r="J108" s="499"/>
      <c r="K108" s="499"/>
      <c r="L108" s="500"/>
    </row>
    <row r="109" spans="1:13" s="281" customFormat="1" ht="16.2">
      <c r="A109" s="222"/>
      <c r="B109" s="227"/>
      <c r="C109" s="501"/>
      <c r="D109" s="502"/>
      <c r="E109" s="502"/>
      <c r="F109" s="502"/>
      <c r="G109" s="502"/>
      <c r="H109" s="502"/>
      <c r="I109" s="502"/>
      <c r="J109" s="502"/>
      <c r="K109" s="502"/>
      <c r="L109" s="503"/>
    </row>
    <row r="110" spans="1:13" ht="16.2">
      <c r="A110" s="90"/>
      <c r="B110" s="125"/>
      <c r="C110" s="61"/>
      <c r="D110" s="61"/>
      <c r="E110" s="61"/>
      <c r="F110" s="61"/>
      <c r="G110" s="61"/>
      <c r="H110" s="161"/>
      <c r="I110" s="40"/>
      <c r="J110" s="41"/>
      <c r="K110" s="227"/>
    </row>
    <row r="111" spans="1:13" ht="15" hidden="1" customHeight="1">
      <c r="A111" s="41"/>
      <c r="B111" s="124"/>
      <c r="C111" s="61"/>
      <c r="D111" s="61"/>
      <c r="E111" s="61"/>
      <c r="F111" s="61"/>
      <c r="G111" s="61"/>
      <c r="H111" s="161"/>
      <c r="I111" s="41"/>
      <c r="J111" s="41"/>
      <c r="K111" s="227"/>
    </row>
    <row r="112" spans="1:13" ht="15" hidden="1" customHeight="1">
      <c r="A112" s="41"/>
      <c r="B112" s="124"/>
      <c r="C112" s="41"/>
      <c r="D112" s="41"/>
      <c r="E112" s="41"/>
      <c r="F112" s="41"/>
      <c r="G112" s="41"/>
      <c r="H112" s="160"/>
      <c r="I112" s="41"/>
      <c r="J112" s="41"/>
      <c r="K112" s="227"/>
    </row>
    <row r="113" spans="1:11" ht="15" hidden="1" customHeight="1">
      <c r="A113" s="41"/>
      <c r="B113" s="124"/>
      <c r="C113" s="41"/>
      <c r="D113" s="41"/>
      <c r="E113" s="41"/>
      <c r="F113" s="41"/>
      <c r="G113" s="41"/>
      <c r="H113" s="160"/>
      <c r="I113" s="41"/>
      <c r="J113" s="41"/>
      <c r="K113" s="227"/>
    </row>
    <row r="114" spans="1:11" ht="15" hidden="1" customHeight="1">
      <c r="A114" s="41"/>
      <c r="B114" s="124"/>
      <c r="C114" s="41"/>
      <c r="D114" s="41"/>
      <c r="E114" s="41"/>
      <c r="F114" s="41"/>
      <c r="G114" s="41"/>
      <c r="H114" s="160"/>
      <c r="I114" s="41"/>
      <c r="J114" s="41"/>
      <c r="K114" s="227"/>
    </row>
    <row r="115" spans="1:11" ht="15" hidden="1" customHeight="1">
      <c r="A115" s="41"/>
      <c r="B115" s="124"/>
      <c r="C115" s="41"/>
      <c r="D115" s="41"/>
      <c r="E115" s="41"/>
      <c r="F115" s="41"/>
      <c r="G115" s="41"/>
      <c r="H115" s="160"/>
      <c r="I115" s="41"/>
      <c r="J115" s="41"/>
      <c r="K115" s="227"/>
    </row>
    <row r="116" spans="1:11" ht="15" hidden="1" customHeight="1"/>
    <row r="117" spans="1:11" ht="15" hidden="1" customHeight="1"/>
    <row r="118" spans="1:11" ht="15" hidden="1" customHeight="1"/>
    <row r="119" spans="1:11" ht="15" hidden="1" customHeight="1"/>
    <row r="120" spans="1:11" ht="15" hidden="1" customHeight="1"/>
    <row r="121" spans="1:11" ht="15" hidden="1" customHeight="1"/>
    <row r="122" spans="1:11" ht="15" hidden="1" customHeight="1"/>
    <row r="123" spans="1:11" ht="15" hidden="1" customHeight="1"/>
    <row r="124" spans="1:11" ht="15" hidden="1" customHeight="1"/>
    <row r="125" spans="1:11" ht="15" hidden="1" customHeight="1"/>
    <row r="126" spans="1:11" ht="15" hidden="1" customHeight="1"/>
    <row r="127" spans="1:11" ht="15" hidden="1" customHeight="1"/>
    <row r="128" spans="1:11" ht="15" hidden="1" customHeight="1"/>
    <row r="129" ht="15" hidden="1" customHeight="1"/>
    <row r="130" ht="15" hidden="1" customHeight="1"/>
    <row r="131" ht="15" hidden="1" customHeight="1"/>
    <row r="132" ht="0" hidden="1" customHeight="1"/>
    <row r="133" ht="0" hidden="1" customHeight="1"/>
  </sheetData>
  <sheetProtection sheet="1" insertRows="0" insertHyperlinks="0"/>
  <mergeCells count="34">
    <mergeCell ref="D8:F8"/>
    <mergeCell ref="C99:L99"/>
    <mergeCell ref="C108:L109"/>
    <mergeCell ref="K18:L18"/>
    <mergeCell ref="K30:L30"/>
    <mergeCell ref="K42:L42"/>
    <mergeCell ref="K47:L47"/>
    <mergeCell ref="K60:L60"/>
    <mergeCell ref="K72:L72"/>
    <mergeCell ref="C100:D100"/>
    <mergeCell ref="D61:F61"/>
    <mergeCell ref="D89:F89"/>
    <mergeCell ref="C75:L76"/>
    <mergeCell ref="E41:F41"/>
    <mergeCell ref="E39:F39"/>
    <mergeCell ref="E57:F57"/>
    <mergeCell ref="E15:F15"/>
    <mergeCell ref="E17:F17"/>
    <mergeCell ref="D23:E23"/>
    <mergeCell ref="D35:E35"/>
    <mergeCell ref="E27:F27"/>
    <mergeCell ref="E29:F29"/>
    <mergeCell ref="C104:J105"/>
    <mergeCell ref="C91:J92"/>
    <mergeCell ref="C79:J79"/>
    <mergeCell ref="D49:E49"/>
    <mergeCell ref="D53:E53"/>
    <mergeCell ref="C101:D101"/>
    <mergeCell ref="C102:D102"/>
    <mergeCell ref="C95:L96"/>
    <mergeCell ref="E59:F59"/>
    <mergeCell ref="E69:F69"/>
    <mergeCell ref="E71:F71"/>
    <mergeCell ref="D65:E65"/>
  </mergeCells>
  <conditionalFormatting sqref="C97:F97 C110:F110 D90:H90 G8 C77:F77 C73:F73 G12:G13 E43:G43 D44:G44 F62:G64 F80 E93:F93 G51:G52 E48:G48 E45:H46 G33:G34 D31:G31 E7:F7 F19:G22 C103:F103 E10:K11 H13:K13 I12:K12 G14:K14 I72:J72 I60:J60 I47:J47 I42:J42 I30:J30 I18:J18 D9:G9 K15 G16:K17 F100">
    <cfRule type="expression" dxfId="2074" priority="531" stopIfTrue="1">
      <formula>AND(NE(#REF!,"#"),NE(C7,""),NE(COUNTA($A7:B7),0))</formula>
    </cfRule>
  </conditionalFormatting>
  <conditionalFormatting sqref="C90 C106:F106">
    <cfRule type="expression" dxfId="2073" priority="1106" stopIfTrue="1">
      <formula>AND(NE(#REF!,"#"),NE(C90,""),NE(COUNTA($A90:B90),0))</formula>
    </cfRule>
  </conditionalFormatting>
  <conditionalFormatting sqref="C80 C23:C29">
    <cfRule type="expression" dxfId="2072" priority="1107" stopIfTrue="1">
      <formula>AND(NE(#REF!,"#"),NE(C23,""),NE(COUNTA($A23:C23),0))</formula>
    </cfRule>
  </conditionalFormatting>
  <conditionalFormatting sqref="I77 E80 G81:G89 I90 I97 I110 I73 I7 I80 I93 I103 I106 J48:K48 J43:K44 J61:K68 J8:K9 J31:K41 J70:K70 H15:J15 J19:K29">
    <cfRule type="expression" dxfId="2071" priority="4392" stopIfTrue="1">
      <formula>AND(NE(#REF!,"#"),NE(E7,""),NE(COUNTA($A7:C7),0))</formula>
    </cfRule>
  </conditionalFormatting>
  <conditionalFormatting sqref="E19 I81:I89 D80 E81:F88 J45:K46">
    <cfRule type="expression" dxfId="2070" priority="5076" stopIfTrue="1">
      <formula>AND(NE(#REF!,"#"),NE(D19,""),NE(COUNTA($A19:C19),0))</formula>
    </cfRule>
  </conditionalFormatting>
  <conditionalFormatting sqref="G97:H97 G103:H103 G110:H110 G106:H106 G77:H77 G73:H73 G7:H7 G93:H93">
    <cfRule type="expression" dxfId="2069" priority="5149" stopIfTrue="1">
      <formula>AND(NE(#REF!,"#"),COUNTBLANK($B7:$E7)&lt;5,ISBLANK($A7))</formula>
    </cfRule>
  </conditionalFormatting>
  <conditionalFormatting sqref="G97:H97 G103:H103 G110:H110 G106:H106 G77:H77 G73:H73 G7:H7 G93:H93">
    <cfRule type="expression" dxfId="2068" priority="5165" stopIfTrue="1">
      <formula>AND(NE(#REF!,"#"),NE($G7,""),OR(COUNTBLANK($B7:$E7)=5,NE($A7,""),IFERROR(VLOOKUP($G7,INDIRECT("VariableTypes!A2:A"),1,FALSE),TRUE)))</formula>
    </cfRule>
  </conditionalFormatting>
  <conditionalFormatting sqref="H25:I27">
    <cfRule type="expression" dxfId="2067" priority="5182" stopIfTrue="1">
      <formula>AND(NE(#REF!,"#"),COUNTBLANK($C25:$E25)&lt;5,ISBLANK($A25))</formula>
    </cfRule>
  </conditionalFormatting>
  <conditionalFormatting sqref="I78:L78">
    <cfRule type="expression" dxfId="2066" priority="377" stopIfTrue="1">
      <formula>AND(NE(#REF!,"#"),NE($I78,""),NOT(IFERROR(VLOOKUP($H78,INDIRECT("VariableTypes!$A$2:$D"),4,FALSE),FALSE)))</formula>
    </cfRule>
  </conditionalFormatting>
  <conditionalFormatting sqref="I78:L78">
    <cfRule type="expression" dxfId="2065" priority="378" stopIfTrue="1">
      <formula>AND(NE(#REF!,"#"),IFERROR(VLOOKUP($H78,INDIRECT("VariableTypes!$A$2:$D"),4,FALSE),FALSE))</formula>
    </cfRule>
  </conditionalFormatting>
  <conditionalFormatting sqref="H58:I58 H40:I41 I51:I54 H49:H54 H19:I24">
    <cfRule type="expression" dxfId="2064" priority="374" stopIfTrue="1">
      <formula>AND(NE(#REF!,"#"),COUNTBLANK($C19:$F19)&lt;5,ISBLANK($A19))</formula>
    </cfRule>
  </conditionalFormatting>
  <conditionalFormatting sqref="H43:I44 I61 H70:I70 H62:I66 H48:I48 H31:I36 H28:I29 H8:I9 I50">
    <cfRule type="expression" dxfId="2063" priority="6934" stopIfTrue="1">
      <formula>AND(NE(#REF!,"#"),COUNTBLANK($C8:$F8)&lt;5,ISBLANK($A8))</formula>
    </cfRule>
  </conditionalFormatting>
  <conditionalFormatting sqref="H43:I44 H62:I64 H48:I48 H31:I36 H28:I29 H8:I9 H58:I58 H40:I41 I50:I54 H49:H54 H19:I24">
    <cfRule type="expression" dxfId="2062" priority="6945" stopIfTrue="1">
      <formula>AND(NE(#REF!,"#"),NE($H8,""),OR(COUNTBLANK($C8:$F8)=5,NE($A8,""),IFERROR(VLOOKUP($H8,INDIRECT("VariableTypes!A2:A"),1,FALSE),TRUE)))</formula>
    </cfRule>
  </conditionalFormatting>
  <conditionalFormatting sqref="H25:I27 H55:I56">
    <cfRule type="expression" dxfId="2061" priority="6959" stopIfTrue="1">
      <formula>AND(NE(#REF!,"#"),NE($H25,""),OR(COUNTBLANK($C25:$E25)=5,NE($A25,""),IFERROR(VLOOKUP($H25,INDIRECT("VariableTypes!A2:A"),1,FALSE),TRUE)))</formula>
    </cfRule>
  </conditionalFormatting>
  <conditionalFormatting sqref="A74:A76">
    <cfRule type="cellIs" dxfId="2060" priority="368" stopIfTrue="1" operator="equal">
      <formula>"include_in_docs"</formula>
    </cfRule>
  </conditionalFormatting>
  <conditionalFormatting sqref="F12 F14">
    <cfRule type="expression" dxfId="2059" priority="6966" stopIfTrue="1">
      <formula>AND(NE(#REF!,"#"),NE(F12,""),NE(COUNTA($A14:E14),0))</formula>
    </cfRule>
  </conditionalFormatting>
  <conditionalFormatting sqref="D12">
    <cfRule type="expression" dxfId="2058" priority="6978" stopIfTrue="1">
      <formula>AND(NE(#REF!,"#"),NE(D12,""),NE(COUNTA($A14:D14),0))</formula>
    </cfRule>
  </conditionalFormatting>
  <conditionalFormatting sqref="E13:E14">
    <cfRule type="expression" dxfId="2057" priority="311" stopIfTrue="1">
      <formula>AND(NE(#REF!,"#"),NE(E13,""),NE(COUNTA($A13:D13),0))</formula>
    </cfRule>
  </conditionalFormatting>
  <conditionalFormatting sqref="F13">
    <cfRule type="expression" dxfId="2056" priority="6984" stopIfTrue="1">
      <formula>AND(NE(#REF!,"#"),NE(F13,""),NE(COUNTA($A15:D15),0))</formula>
    </cfRule>
  </conditionalFormatting>
  <conditionalFormatting sqref="E15">
    <cfRule type="expression" dxfId="2055" priority="6994" stopIfTrue="1">
      <formula>AND(NE(#REF!,"#"),NE(E15,""),NE(COUNTA(#REF!),0))</formula>
    </cfRule>
  </conditionalFormatting>
  <conditionalFormatting sqref="E16">
    <cfRule type="expression" dxfId="2054" priority="6995" stopIfTrue="1">
      <formula>AND(NE(#REF!,"#"),NE(E16,""),NE(COUNTA(#REF!),0))</formula>
    </cfRule>
  </conditionalFormatting>
  <conditionalFormatting sqref="D20:E20 E21:E22">
    <cfRule type="expression" dxfId="2053" priority="297" stopIfTrue="1">
      <formula>AND(NE(#REF!,"#"),NE(D20,""),NE(COUNTA($A20:C20),0))</formula>
    </cfRule>
  </conditionalFormatting>
  <conditionalFormatting sqref="G24:G29">
    <cfRule type="expression" dxfId="2052" priority="290" stopIfTrue="1">
      <formula>AND(NE(#REF!,"#"),NE(G24,""),NE(COUNTA($A24:F24),0))</formula>
    </cfRule>
  </conditionalFormatting>
  <conditionalFormatting sqref="F24 F26">
    <cfRule type="expression" dxfId="2051" priority="291" stopIfTrue="1">
      <formula>AND(NE(#REF!,"#"),NE(F24,""),NE(COUNTA($A26:E26),0))</formula>
    </cfRule>
  </conditionalFormatting>
  <conditionalFormatting sqref="D24">
    <cfRule type="expression" dxfId="2050" priority="292" stopIfTrue="1">
      <formula>AND(NE(#REF!,"#"),NE(D24,""),NE(COUNTA($A26:D26),0))</formula>
    </cfRule>
  </conditionalFormatting>
  <conditionalFormatting sqref="E25:E26">
    <cfRule type="expression" dxfId="2049" priority="289" stopIfTrue="1">
      <formula>AND(NE(#REF!,"#"),NE(E25,""),NE(COUNTA($A25:D25),0))</formula>
    </cfRule>
  </conditionalFormatting>
  <conditionalFormatting sqref="F25">
    <cfRule type="expression" dxfId="2048" priority="293" stopIfTrue="1">
      <formula>AND(NE(#REF!,"#"),NE(F25,""),NE(COUNTA($A27:D27),0))</formula>
    </cfRule>
  </conditionalFormatting>
  <conditionalFormatting sqref="E28">
    <cfRule type="expression" dxfId="2047" priority="296" stopIfTrue="1">
      <formula>AND(NE(#REF!,"#"),NE(E28,""),NE(COUNTA(#REF!),0))</formula>
    </cfRule>
  </conditionalFormatting>
  <conditionalFormatting sqref="D23">
    <cfRule type="expression" dxfId="2046" priority="288" stopIfTrue="1">
      <formula>AND(NE(#REF!,"#"),NE(D23,""),NE(COUNTA(#REF!),0))</formula>
    </cfRule>
  </conditionalFormatting>
  <conditionalFormatting sqref="F32:G32 F33:F34">
    <cfRule type="expression" dxfId="2045" priority="283" stopIfTrue="1">
      <formula>AND(NE(#REF!,"#"),NE(F32,""),NE(COUNTA($A32:E32),0))</formula>
    </cfRule>
  </conditionalFormatting>
  <conditionalFormatting sqref="H37:I39">
    <cfRule type="expression" dxfId="2044" priority="284" stopIfTrue="1">
      <formula>AND(NE(#REF!,"#"),COUNTBLANK($C37:$E37)&lt;5,ISBLANK($A37))</formula>
    </cfRule>
  </conditionalFormatting>
  <conditionalFormatting sqref="H37:I39">
    <cfRule type="expression" dxfId="2043" priority="287" stopIfTrue="1">
      <formula>AND(NE(#REF!,"#"),NE($H37,""),OR(COUNTBLANK($C37:$E37)=5,NE($A37,""),IFERROR(VLOOKUP($H37,INDIRECT("VariableTypes!A2:A"),1,FALSE),TRUE)))</formula>
    </cfRule>
  </conditionalFormatting>
  <conditionalFormatting sqref="D32:E32 E33:E34">
    <cfRule type="expression" dxfId="2042" priority="271" stopIfTrue="1">
      <formula>AND(NE(#REF!,"#"),NE(D32,""),NE(COUNTA($A32:C32),0))</formula>
    </cfRule>
  </conditionalFormatting>
  <conditionalFormatting sqref="F36 F38">
    <cfRule type="expression" dxfId="2041" priority="265" stopIfTrue="1">
      <formula>AND(NE(#REF!,"#"),NE(F36,""),NE(COUNTA($A38:E38),0))</formula>
    </cfRule>
  </conditionalFormatting>
  <conditionalFormatting sqref="D36">
    <cfRule type="expression" dxfId="2040" priority="266" stopIfTrue="1">
      <formula>AND(NE(#REF!,"#"),NE(D36,""),NE(COUNTA($A38:D38),0))</formula>
    </cfRule>
  </conditionalFormatting>
  <conditionalFormatting sqref="E37:E38">
    <cfRule type="expression" dxfId="2039" priority="263" stopIfTrue="1">
      <formula>AND(NE(#REF!,"#"),NE(E37,""),NE(COUNTA($A37:D37),0))</formula>
    </cfRule>
  </conditionalFormatting>
  <conditionalFormatting sqref="F37">
    <cfRule type="expression" dxfId="2038" priority="267" stopIfTrue="1">
      <formula>AND(NE(#REF!,"#"),NE(F37,""),NE(COUNTA($A39:D39),0))</formula>
    </cfRule>
  </conditionalFormatting>
  <conditionalFormatting sqref="J49 D49">
    <cfRule type="expression" dxfId="2037" priority="268" stopIfTrue="1">
      <formula>AND(NE(#REF!,"#"),NE(D49,""),NE(COUNTA(#REF!),0))</formula>
    </cfRule>
  </conditionalFormatting>
  <conditionalFormatting sqref="E40">
    <cfRule type="expression" dxfId="2036" priority="270" stopIfTrue="1">
      <formula>AND(NE(#REF!,"#"),NE(E40,""),NE(COUNTA(#REF!),0))</formula>
    </cfRule>
  </conditionalFormatting>
  <conditionalFormatting sqref="I45:I46 J58:K58 J50:K52 J54:K56">
    <cfRule type="expression" dxfId="2035" priority="7001" stopIfTrue="1">
      <formula>AND(NE(#REF!,"#"),COUNTBLANK($D45:$G45)&lt;5,ISBLANK($A45))</formula>
    </cfRule>
  </conditionalFormatting>
  <conditionalFormatting sqref="I45:I46 J58:K58 J50:K52 J54:K56">
    <cfRule type="expression" dxfId="2034" priority="7003" stopIfTrue="1">
      <formula>AND(NE(#REF!,"#"),NE($I45,""),OR(COUNTBLANK($D45:$G45)=5,NE($A45,""),IFERROR(VLOOKUP($I45,INDIRECT("VariableTypes!A2:A"),1,FALSE),TRUE)))</formula>
    </cfRule>
  </conditionalFormatting>
  <conditionalFormatting sqref="F50:G50 F51:F52">
    <cfRule type="expression" dxfId="2033" priority="249" stopIfTrue="1">
      <formula>AND(NE(#REF!,"#"),NE(F50,""),NE(COUNTA($A50:E50),0))</formula>
    </cfRule>
  </conditionalFormatting>
  <conditionalFormatting sqref="H55:I56">
    <cfRule type="expression" dxfId="2032" priority="248" stopIfTrue="1">
      <formula>AND(NE(#REF!,"#"),COUNTBLANK($C55:$E55)&lt;5,ISBLANK($A55))</formula>
    </cfRule>
  </conditionalFormatting>
  <conditionalFormatting sqref="D50:E50 E51:E52">
    <cfRule type="expression" dxfId="2031" priority="233" stopIfTrue="1">
      <formula>AND(NE(#REF!,"#"),NE(D50,""),NE(COUNTA($A50:C50),0))</formula>
    </cfRule>
  </conditionalFormatting>
  <conditionalFormatting sqref="F54 F56">
    <cfRule type="expression" dxfId="2030" priority="231" stopIfTrue="1">
      <formula>AND(NE(#REF!,"#"),NE(F54,""),NE(COUNTA($A56:E56),0))</formula>
    </cfRule>
  </conditionalFormatting>
  <conditionalFormatting sqref="D54">
    <cfRule type="expression" dxfId="2029" priority="230" stopIfTrue="1">
      <formula>AND(NE(#REF!,"#"),NE(D54,""),NE(COUNTA($A56:D56),0))</formula>
    </cfRule>
  </conditionalFormatting>
  <conditionalFormatting sqref="E55:E56">
    <cfRule type="expression" dxfId="2028" priority="229" stopIfTrue="1">
      <formula>AND(NE(#REF!,"#"),NE(E55,""),NE(COUNTA($A55:D55),0))</formula>
    </cfRule>
  </conditionalFormatting>
  <conditionalFormatting sqref="F55">
    <cfRule type="expression" dxfId="2027" priority="7045" stopIfTrue="1">
      <formula>AND(NE(#REF!,"#"),NE(F55,""),NE(COUNTA($A57:D57),0))</formula>
    </cfRule>
  </conditionalFormatting>
  <conditionalFormatting sqref="E58">
    <cfRule type="expression" dxfId="2026" priority="232" stopIfTrue="1">
      <formula>AND(NE(#REF!,"#"),NE(E58,""),NE(COUNTA(#REF!),0))</formula>
    </cfRule>
  </conditionalFormatting>
  <conditionalFormatting sqref="D62:E62 E63:E64">
    <cfRule type="expression" dxfId="2025" priority="223" stopIfTrue="1">
      <formula>AND(NE(#REF!,"#"),NE(D62,""),NE(COUNTA($A62:C62),0))</formula>
    </cfRule>
  </conditionalFormatting>
  <conditionalFormatting sqref="H67:I68">
    <cfRule type="expression" dxfId="2024" priority="204" stopIfTrue="1">
      <formula>AND(NE(#REF!,"#"),COUNTBLANK($C67:$E67)&lt;5,ISBLANK($A67))</formula>
    </cfRule>
  </conditionalFormatting>
  <conditionalFormatting sqref="F66 F68">
    <cfRule type="expression" dxfId="2023" priority="201" stopIfTrue="1">
      <formula>AND(NE(#REF!,"#"),NE(F66,""),NE(COUNTA($A68:E68),0))</formula>
    </cfRule>
  </conditionalFormatting>
  <conditionalFormatting sqref="D66">
    <cfRule type="expression" dxfId="2022" priority="200" stopIfTrue="1">
      <formula>AND(NE(#REF!,"#"),NE(D66,""),NE(COUNTA($A68:D68),0))</formula>
    </cfRule>
  </conditionalFormatting>
  <conditionalFormatting sqref="E67:E68">
    <cfRule type="expression" dxfId="2021" priority="199" stopIfTrue="1">
      <formula>AND(NE(#REF!,"#"),NE(E67,""),NE(COUNTA($A67:D67),0))</formula>
    </cfRule>
  </conditionalFormatting>
  <conditionalFormatting sqref="H78">
    <cfRule type="expression" dxfId="2020" priority="193" stopIfTrue="1">
      <formula>AND(NE(#REF!,"#"),COUNTBLANK($C78:$G78)&lt;5,ISBLANK($B78))</formula>
    </cfRule>
  </conditionalFormatting>
  <conditionalFormatting sqref="H78">
    <cfRule type="expression" dxfId="2019" priority="190" stopIfTrue="1">
      <formula>AND(NE(#REF!,"#"),NE($H78,""),OR(COUNTBLANK($C78:$G78)=5,NE($B78,""),IFERROR(VLOOKUP($H78,INDIRECT("VariableTypes!A2:A"),1,FALSE),TRUE)))</formula>
    </cfRule>
  </conditionalFormatting>
  <conditionalFormatting sqref="D78:G78">
    <cfRule type="expression" dxfId="2018" priority="187" stopIfTrue="1">
      <formula>AND(NE(#REF!,"#"),NE(D78,""),NE(COUNTA($A78:C78),0))</formula>
    </cfRule>
  </conditionalFormatting>
  <conditionalFormatting sqref="G78">
    <cfRule type="expression" dxfId="2017" priority="188" stopIfTrue="1">
      <formula>AND(NE(#REF!,"#"),COUNTBLANK($C78:$F78)&lt;5,ISBLANK($A78))</formula>
    </cfRule>
  </conditionalFormatting>
  <conditionalFormatting sqref="G78">
    <cfRule type="expression" dxfId="2016" priority="189" stopIfTrue="1">
      <formula>AND(NE(#REF!,"#"),NE($G78,""),OR(COUNTBLANK($C78:$F78)=5,NE($A78,""),IFERROR(VLOOKUP($G78,INDIRECT("VariableTypes!A2:A"),1,FALSE),TRUE)))</formula>
    </cfRule>
  </conditionalFormatting>
  <conditionalFormatting sqref="G80:H80">
    <cfRule type="expression" dxfId="2015" priority="7063" stopIfTrue="1">
      <formula>AND(NE(#REF!,"#"),COUNTBLANK($C80:$E80)&lt;5,ISBLANK($A80))</formula>
    </cfRule>
  </conditionalFormatting>
  <conditionalFormatting sqref="G80:H80">
    <cfRule type="expression" dxfId="2014" priority="7066" stopIfTrue="1">
      <formula>AND(NE(#REF!,"#"),NE($G80,""),OR(COUNTBLANK($C80:$E80)=5,NE($A80,""),IFERROR(VLOOKUP($G80,INDIRECT("VariableTypes!A2:A"),1,FALSE),TRUE)))</formula>
    </cfRule>
  </conditionalFormatting>
  <conditionalFormatting sqref="H81:H89">
    <cfRule type="expression" dxfId="2013" priority="7078" stopIfTrue="1">
      <formula>AND(NE(#REF!,"#"),COUNTBLANK($B81:$F81)&lt;5,ISBLANK($A81))</formula>
    </cfRule>
  </conditionalFormatting>
  <conditionalFormatting sqref="H81:H89">
    <cfRule type="expression" dxfId="2012" priority="7080" stopIfTrue="1">
      <formula>AND(NE(#REF!,"#"),NE($H81,""),OR(COUNTBLANK($B81:$F81)=5,NE($A81,""),IFERROR(VLOOKUP($H81,INDIRECT("VariableTypes!A2:A"),1,FALSE),TRUE)))</formula>
    </cfRule>
  </conditionalFormatting>
  <conditionalFormatting sqref="D81:D88">
    <cfRule type="expression" dxfId="2011" priority="175" stopIfTrue="1">
      <formula>AND(NE(#REF!,"#"),NE(D81,""),NE(COUNTA($C81:D81),0))</formula>
    </cfRule>
  </conditionalFormatting>
  <conditionalFormatting sqref="G36:G38 G40">
    <cfRule type="expression" dxfId="2010" priority="155" stopIfTrue="1">
      <formula>AND(NE(#REF!,"#"),NE(G36,""),NE(COUNTA($A36:F36),0))</formula>
    </cfRule>
  </conditionalFormatting>
  <conditionalFormatting sqref="E39">
    <cfRule type="expression" dxfId="2009" priority="153" stopIfTrue="1">
      <formula>AND(NE(#REF!,"#"),NE(E39,""),NE(COUNTA(#REF!),0))</formula>
    </cfRule>
  </conditionalFormatting>
  <conditionalFormatting sqref="E41">
    <cfRule type="expression" dxfId="2008" priority="152" stopIfTrue="1">
      <formula>AND(NE(#REF!,"#"),NE(E41,""),NE(COUNTA(#REF!),0))</formula>
    </cfRule>
  </conditionalFormatting>
  <conditionalFormatting sqref="G54:G56 G58">
    <cfRule type="expression" dxfId="2007" priority="150" stopIfTrue="1">
      <formula>AND(NE(#REF!,"#"),NE(G54,""),NE(COUNTA($A54:F54),0))</formula>
    </cfRule>
  </conditionalFormatting>
  <conditionalFormatting sqref="D53">
    <cfRule type="expression" dxfId="2006" priority="149" stopIfTrue="1">
      <formula>AND(NE(#REF!,"#"),NE(D53,""),NE(COUNTA(#REF!),0))</formula>
    </cfRule>
  </conditionalFormatting>
  <conditionalFormatting sqref="G66:G68 G70">
    <cfRule type="expression" dxfId="2005" priority="145" stopIfTrue="1">
      <formula>AND(NE(#REF!,"#"),NE(G66,""),NE(COUNTA($A66:F66),0))</formula>
    </cfRule>
  </conditionalFormatting>
  <conditionalFormatting sqref="I72:L72 I60:L60 I47:L47 I42:L42 I30:L30 I18:L18">
    <cfRule type="expression" dxfId="2004" priority="132" stopIfTrue="1">
      <formula>AND(NE(#REF!,"#"),COUNTBLANK($C18:$G18)&lt;5,ISBLANK($A18))</formula>
    </cfRule>
  </conditionalFormatting>
  <conditionalFormatting sqref="I72:L72 I60:L60 I47:L47 I42:L42 I30:L30 I18:L18">
    <cfRule type="expression" dxfId="2003" priority="133" stopIfTrue="1">
      <formula>AND(NE(#REF!,"#"),NE($H18,""),OR(COUNTBLANK($C18:$G18)=5,NE($A18,""),IFERROR(VLOOKUP($H18,INDIRECT("VariableTypes!A2:A"),1,FALSE),TRUE)))</formula>
    </cfRule>
  </conditionalFormatting>
  <conditionalFormatting sqref="H18 H30 H42 H47 H60 H72">
    <cfRule type="expression" dxfId="2002" priority="128" stopIfTrue="1">
      <formula>AND(NE(#REF!,"#"),NE(H18,""),NE(COUNTA($C18:G18),0))</formula>
    </cfRule>
  </conditionalFormatting>
  <conditionalFormatting sqref="H30 H42 H47 H60 H72 H18">
    <cfRule type="expression" dxfId="2001" priority="129" stopIfTrue="1">
      <formula>AND(NE(#REF!,"#"),COUNTBLANK($C18:$F18)&lt;5,ISBLANK(#REF!))</formula>
    </cfRule>
  </conditionalFormatting>
  <conditionalFormatting sqref="H30 H42 H47 H60 H72 H18">
    <cfRule type="expression" dxfId="2000" priority="130" stopIfTrue="1">
      <formula>AND(NE(#REF!,"#"),NE($G18,""),OR(COUNTBLANK($C18:$F18)=5,NE(#REF!,""),IFERROR(VLOOKUP($G18,INDIRECT("VariableTypes!A2:A"),1,FALSE),TRUE)))</formula>
    </cfRule>
  </conditionalFormatting>
  <conditionalFormatting sqref="D72:G72">
    <cfRule type="expression" dxfId="1999" priority="126" stopIfTrue="1">
      <formula>AND(NE(#REF!,"#"),NE(D72,""),NE(COUNTA(#REF!),0))</formula>
    </cfRule>
  </conditionalFormatting>
  <conditionalFormatting sqref="D60:G60">
    <cfRule type="expression" dxfId="1998" priority="115" stopIfTrue="1">
      <formula>AND(NE(#REF!,"#"),NE(D60,""),NE(COUNTA(#REF!),0))</formula>
    </cfRule>
  </conditionalFormatting>
  <conditionalFormatting sqref="D47:G47">
    <cfRule type="expression" dxfId="1997" priority="104" stopIfTrue="1">
      <formula>AND(NE(#REF!,"#"),NE(D47,""),NE(COUNTA(#REF!),0))</formula>
    </cfRule>
  </conditionalFormatting>
  <conditionalFormatting sqref="D42:G42">
    <cfRule type="expression" dxfId="1996" priority="93" stopIfTrue="1">
      <formula>AND(NE(#REF!,"#"),NE(D42,""),NE(COUNTA(#REF!),0))</formula>
    </cfRule>
  </conditionalFormatting>
  <conditionalFormatting sqref="D30:G30">
    <cfRule type="expression" dxfId="1995" priority="82" stopIfTrue="1">
      <formula>AND(NE(#REF!,"#"),NE(D30,""),NE(COUNTA(#REF!),0))</formula>
    </cfRule>
  </conditionalFormatting>
  <conditionalFormatting sqref="D18:G18">
    <cfRule type="expression" dxfId="1994" priority="71" stopIfTrue="1">
      <formula>AND(NE(#REF!,"#"),NE(D18,""),NE(COUNTA(#REF!),0))</formula>
    </cfRule>
  </conditionalFormatting>
  <conditionalFormatting sqref="D48">
    <cfRule type="expression" dxfId="1993" priority="69" stopIfTrue="1">
      <formula>AND(NE(#REF!,"#"),NE(D48,""),NE(COUNTA($A48:C48),0))</formula>
    </cfRule>
  </conditionalFormatting>
  <conditionalFormatting sqref="D43">
    <cfRule type="expression" dxfId="1992" priority="68" stopIfTrue="1">
      <formula>AND(NE(#REF!,"#"),NE(D43,""),NE(COUNTA($A43:C43),0))</formula>
    </cfRule>
  </conditionalFormatting>
  <conditionalFormatting sqref="D19">
    <cfRule type="expression" dxfId="1991" priority="67" stopIfTrue="1">
      <formula>AND(NE(#REF!,"#"),NE(D19,""),NE(COUNTA($A19:C19),0))</formula>
    </cfRule>
  </conditionalFormatting>
  <conditionalFormatting sqref="D8">
    <cfRule type="expression" dxfId="1990" priority="66" stopIfTrue="1">
      <formula>AND(NE(#REF!,"#"),NE(D8,""),NE(COUNTA($A8:C8),0))</formula>
    </cfRule>
  </conditionalFormatting>
  <conditionalFormatting sqref="F49 L50:L56 L58">
    <cfRule type="expression" dxfId="1989" priority="57" stopIfTrue="1">
      <formula>AND(NE(#REF!,"#"),NE(F49,""),NE(COUNTA($A49:C49),0))</formula>
    </cfRule>
  </conditionalFormatting>
  <conditionalFormatting sqref="I61">
    <cfRule type="expression" dxfId="1988" priority="9811" stopIfTrue="1">
      <formula>AND(NE(#REF!,"#"),NE(#REF!,""),OR(COUNTBLANK($C61:$F61)=5,NE($A61,""),IFERROR(VLOOKUP(#REF!,INDIRECT("VariableTypes!A2:A"),1,FALSE),TRUE)))</formula>
    </cfRule>
  </conditionalFormatting>
  <conditionalFormatting sqref="F53 F23">
    <cfRule type="expression" dxfId="1987" priority="11350" stopIfTrue="1">
      <formula>AND(NE(#REF!,"#"),NE(F23,""),NE(COUNTA($A23:C23),0))</formula>
    </cfRule>
  </conditionalFormatting>
  <conditionalFormatting sqref="J53:K53">
    <cfRule type="expression" dxfId="1986" priority="11360" stopIfTrue="1">
      <formula>AND(NE(#REF!,"#"),COUNTBLANK($E53:$G53)&lt;5,ISBLANK($A53))</formula>
    </cfRule>
  </conditionalFormatting>
  <conditionalFormatting sqref="J53:K53">
    <cfRule type="expression" dxfId="1985" priority="11363" stopIfTrue="1">
      <formula>AND(NE(#REF!,"#"),NE($I53,""),OR(COUNTBLANK($E53:$G53)=5,NE($A53,""),IFERROR(VLOOKUP($I53,INDIRECT("VariableTypes!A2:A"),1,FALSE),TRUE)))</formula>
    </cfRule>
  </conditionalFormatting>
  <conditionalFormatting sqref="J57:K57">
    <cfRule type="expression" dxfId="1984" priority="55" stopIfTrue="1">
      <formula>AND(NE(#REF!,"#"),NE(J57,""),NE(COUNTA($A57:H57),0))</formula>
    </cfRule>
  </conditionalFormatting>
  <conditionalFormatting sqref="H57:I57">
    <cfRule type="expression" dxfId="1983" priority="53" stopIfTrue="1">
      <formula>AND(NE(#REF!,"#"),COUNTBLANK($C57:$E57)&lt;5,ISBLANK($A57))</formula>
    </cfRule>
  </conditionalFormatting>
  <conditionalFormatting sqref="H57:I57">
    <cfRule type="expression" dxfId="1982" priority="54" stopIfTrue="1">
      <formula>AND(NE(#REF!,"#"),NE($H57,""),OR(COUNTBLANK($C57:$E57)=5,NE($A57,""),IFERROR(VLOOKUP($H57,INDIRECT("VariableTypes!A2:A"),1,FALSE),TRUE)))</formula>
    </cfRule>
  </conditionalFormatting>
  <conditionalFormatting sqref="E57">
    <cfRule type="expression" dxfId="1981" priority="52" stopIfTrue="1">
      <formula>AND(NE(#REF!,"#"),NE(E57,""),NE(COUNTA(#REF!),0))</formula>
    </cfRule>
  </conditionalFormatting>
  <conditionalFormatting sqref="J59:K59">
    <cfRule type="expression" dxfId="1980" priority="51" stopIfTrue="1">
      <formula>AND(NE(#REF!,"#"),NE(J59,""),NE(COUNTA($A59:H59),0))</formula>
    </cfRule>
  </conditionalFormatting>
  <conditionalFormatting sqref="H59:I59">
    <cfRule type="expression" dxfId="1979" priority="49" stopIfTrue="1">
      <formula>AND(NE(#REF!,"#"),COUNTBLANK($C59:$E59)&lt;5,ISBLANK($A59))</formula>
    </cfRule>
  </conditionalFormatting>
  <conditionalFormatting sqref="H59:I59">
    <cfRule type="expression" dxfId="1978" priority="50" stopIfTrue="1">
      <formula>AND(NE(#REF!,"#"),NE($H59,""),OR(COUNTBLANK($C59:$E59)=5,NE($A59,""),IFERROR(VLOOKUP($H59,INDIRECT("VariableTypes!A2:A"),1,FALSE),TRUE)))</formula>
    </cfRule>
  </conditionalFormatting>
  <conditionalFormatting sqref="E59">
    <cfRule type="expression" dxfId="1977" priority="48" stopIfTrue="1">
      <formula>AND(NE(#REF!,"#"),NE(E59,""),NE(COUNTA(#REF!),0))</formula>
    </cfRule>
  </conditionalFormatting>
  <conditionalFormatting sqref="J69:K69">
    <cfRule type="expression" dxfId="1976" priority="47" stopIfTrue="1">
      <formula>AND(NE(#REF!,"#"),NE(J69,""),NE(COUNTA($A69:H69),0))</formula>
    </cfRule>
  </conditionalFormatting>
  <conditionalFormatting sqref="H69:I69">
    <cfRule type="expression" dxfId="1975" priority="45" stopIfTrue="1">
      <formula>AND(NE(#REF!,"#"),COUNTBLANK($C69:$E69)&lt;5,ISBLANK($A69))</formula>
    </cfRule>
  </conditionalFormatting>
  <conditionalFormatting sqref="H69:I69">
    <cfRule type="expression" dxfId="1974" priority="46" stopIfTrue="1">
      <formula>AND(NE(#REF!,"#"),NE($H69,""),OR(COUNTBLANK($C69:$E69)=5,NE($A69,""),IFERROR(VLOOKUP($H69,INDIRECT("VariableTypes!A2:A"),1,FALSE),TRUE)))</formula>
    </cfRule>
  </conditionalFormatting>
  <conditionalFormatting sqref="E69">
    <cfRule type="expression" dxfId="1973" priority="44" stopIfTrue="1">
      <formula>AND(NE(#REF!,"#"),NE(E69,""),NE(COUNTA(#REF!),0))</formula>
    </cfRule>
  </conditionalFormatting>
  <conditionalFormatting sqref="J71:K71">
    <cfRule type="expression" dxfId="1972" priority="43" stopIfTrue="1">
      <formula>AND(NE(#REF!,"#"),NE(J71,""),NE(COUNTA($A71:H71),0))</formula>
    </cfRule>
  </conditionalFormatting>
  <conditionalFormatting sqref="H71:I71">
    <cfRule type="expression" dxfId="1971" priority="41" stopIfTrue="1">
      <formula>AND(NE(#REF!,"#"),COUNTBLANK($C71:$E71)&lt;5,ISBLANK($A71))</formula>
    </cfRule>
  </conditionalFormatting>
  <conditionalFormatting sqref="H71:I71">
    <cfRule type="expression" dxfId="1970" priority="42" stopIfTrue="1">
      <formula>AND(NE(#REF!,"#"),NE($H71,""),OR(COUNTBLANK($C71:$E71)=5,NE($A71,""),IFERROR(VLOOKUP($H71,INDIRECT("VariableTypes!A2:A"),1,FALSE),TRUE)))</formula>
    </cfRule>
  </conditionalFormatting>
  <conditionalFormatting sqref="E71">
    <cfRule type="expression" dxfId="1969" priority="40" stopIfTrue="1">
      <formula>AND(NE(#REF!,"#"),NE(E71,""),NE(COUNTA(#REF!),0))</formula>
    </cfRule>
  </conditionalFormatting>
  <conditionalFormatting sqref="E17">
    <cfRule type="expression" dxfId="1968" priority="39" stopIfTrue="1">
      <formula>AND(NE(#REF!,"#"),NE(E17,""),NE(COUNTA(#REF!),0))</formula>
    </cfRule>
  </conditionalFormatting>
  <conditionalFormatting sqref="F102">
    <cfRule type="expression" dxfId="1967" priority="11358" stopIfTrue="1">
      <formula>AND(NE(#REF!,"#"),NE(F102,""),NE(COUNTA($A102:G102),0))</formula>
    </cfRule>
  </conditionalFormatting>
  <conditionalFormatting sqref="D35">
    <cfRule type="expression" dxfId="1966" priority="37" stopIfTrue="1">
      <formula>AND(NE(#REF!,"#"),NE(D35,""),NE(COUNTA(#REF!),0))</formula>
    </cfRule>
  </conditionalFormatting>
  <conditionalFormatting sqref="F35">
    <cfRule type="expression" dxfId="1965" priority="38" stopIfTrue="1">
      <formula>AND(NE(#REF!,"#"),NE(F35,""),NE(COUNTA($A35:C35),0))</formula>
    </cfRule>
  </conditionalFormatting>
  <conditionalFormatting sqref="E27">
    <cfRule type="expression" dxfId="1964" priority="36" stopIfTrue="1">
      <formula>AND(NE(#REF!,"#"),NE(E27,""),NE(COUNTA(#REF!),0))</formula>
    </cfRule>
  </conditionalFormatting>
  <conditionalFormatting sqref="E29">
    <cfRule type="expression" dxfId="1963" priority="35" stopIfTrue="1">
      <formula>AND(NE(#REF!,"#"),NE(E29,""),NE(COUNTA(#REF!),0))</formula>
    </cfRule>
  </conditionalFormatting>
  <conditionalFormatting sqref="D65">
    <cfRule type="expression" dxfId="1962" priority="33" stopIfTrue="1">
      <formula>AND(NE(#REF!,"#"),NE(D65,""),NE(COUNTA(#REF!),0))</formula>
    </cfRule>
  </conditionalFormatting>
  <conditionalFormatting sqref="F65">
    <cfRule type="expression" dxfId="1961" priority="34" stopIfTrue="1">
      <formula>AND(NE(#REF!,"#"),NE(F65,""),NE(COUNTA($A65:C65),0))</formula>
    </cfRule>
  </conditionalFormatting>
  <conditionalFormatting sqref="E100:E102">
    <cfRule type="expression" dxfId="1960" priority="11366" stopIfTrue="1">
      <formula>AND(NE(#REF!,"#"),NE(E100,""),NE(COUNTA($E100:E100),0))</formula>
    </cfRule>
  </conditionalFormatting>
  <conditionalFormatting sqref="L74">
    <cfRule type="expression" dxfId="1959" priority="11367" stopIfTrue="1">
      <formula>AND(NE(#REF!,"#"),NE(L74,""),NE(COUNTA($C74:H74),0))</formula>
    </cfRule>
  </conditionalFormatting>
  <conditionalFormatting sqref="L74">
    <cfRule type="expression" dxfId="1958" priority="11368" stopIfTrue="1">
      <formula>AND(NE(#REF!,"#"),COUNTBLANK($C74:$F74)&lt;5,ISBLANK(#REF!))</formula>
    </cfRule>
  </conditionalFormatting>
  <conditionalFormatting sqref="L74">
    <cfRule type="expression" dxfId="1957" priority="11369" stopIfTrue="1">
      <formula>AND(NE(#REF!,"#"),NE($G74,""),OR(COUNTBLANK($C74:$F74)=5,NE(#REF!,""),IFERROR(VLOOKUP($G74,INDIRECT("VariableTypes!A2:A"),1,FALSE),TRUE)))</formula>
    </cfRule>
  </conditionalFormatting>
  <conditionalFormatting sqref="D74:G74">
    <cfRule type="expression" dxfId="1956" priority="11370" stopIfTrue="1">
      <formula>AND(NE(#REF!,"#"),NE(D74,""),NE(COUNTA($C74:C74),0))</formula>
    </cfRule>
  </conditionalFormatting>
  <conditionalFormatting sqref="A94:A96">
    <cfRule type="cellIs" dxfId="1955" priority="28" stopIfTrue="1" operator="equal">
      <formula>"include_in_docs"</formula>
    </cfRule>
  </conditionalFormatting>
  <conditionalFormatting sqref="L94">
    <cfRule type="expression" dxfId="1954" priority="29" stopIfTrue="1">
      <formula>AND(NE(#REF!,"#"),NE(L94,""),NE(COUNTA($C94:H94),0))</formula>
    </cfRule>
  </conditionalFormatting>
  <conditionalFormatting sqref="L94">
    <cfRule type="expression" dxfId="1953" priority="30" stopIfTrue="1">
      <formula>AND(NE(#REF!,"#"),COUNTBLANK($C94:$F94)&lt;5,ISBLANK(#REF!))</formula>
    </cfRule>
  </conditionalFormatting>
  <conditionalFormatting sqref="L94">
    <cfRule type="expression" dxfId="1952" priority="31" stopIfTrue="1">
      <formula>AND(NE(#REF!,"#"),NE($G94,""),OR(COUNTBLANK($C94:$F94)=5,NE(#REF!,""),IFERROR(VLOOKUP($G94,INDIRECT("VariableTypes!A2:A"),1,FALSE),TRUE)))</formula>
    </cfRule>
  </conditionalFormatting>
  <conditionalFormatting sqref="D94:G94">
    <cfRule type="expression" dxfId="1951" priority="32" stopIfTrue="1">
      <formula>AND(NE(#REF!,"#"),NE(D94,""),NE(COUNTA($C94:C94),0))</formula>
    </cfRule>
  </conditionalFormatting>
  <conditionalFormatting sqref="A107:A109">
    <cfRule type="cellIs" dxfId="1950" priority="23" stopIfTrue="1" operator="equal">
      <formula>"include_in_docs"</formula>
    </cfRule>
  </conditionalFormatting>
  <conditionalFormatting sqref="L107">
    <cfRule type="expression" dxfId="1949" priority="24" stopIfTrue="1">
      <formula>AND(NE(#REF!,"#"),NE(L107,""),NE(COUNTA($C107:H107),0))</formula>
    </cfRule>
  </conditionalFormatting>
  <conditionalFormatting sqref="L107">
    <cfRule type="expression" dxfId="1948" priority="25" stopIfTrue="1">
      <formula>AND(NE(#REF!,"#"),COUNTBLANK($C107:$F107)&lt;5,ISBLANK(#REF!))</formula>
    </cfRule>
  </conditionalFormatting>
  <conditionalFormatting sqref="L107">
    <cfRule type="expression" dxfId="1947" priority="26" stopIfTrue="1">
      <formula>AND(NE(#REF!,"#"),NE($G107,""),OR(COUNTBLANK($C107:$F107)=5,NE(#REF!,""),IFERROR(VLOOKUP($G107,INDIRECT("VariableTypes!A2:A"),1,FALSE),TRUE)))</formula>
    </cfRule>
  </conditionalFormatting>
  <conditionalFormatting sqref="D107:G107">
    <cfRule type="expression" dxfId="1946" priority="27" stopIfTrue="1">
      <formula>AND(NE(#REF!,"#"),NE(D107,""),NE(COUNTA($C107:C107),0))</formula>
    </cfRule>
  </conditionalFormatting>
  <conditionalFormatting sqref="D3:G3">
    <cfRule type="expression" dxfId="1945" priority="10" stopIfTrue="1">
      <formula>AND(NE(#REF!,"#"),NE(D3,""),NE(COUNTA($B3:C3),0))</formula>
    </cfRule>
  </conditionalFormatting>
  <conditionalFormatting sqref="H3 H5">
    <cfRule type="expression" dxfId="1944" priority="11" stopIfTrue="1">
      <formula>AND(NE(#REF!,"#"),NE($H3,""),OR(COUNTBLANK($C3:$G3)=5,NE($B3,""),IFERROR(VLOOKUP($H3,INDIRECT("VariableTypes!A2:A"),1,FALSE),TRUE)))</formula>
    </cfRule>
  </conditionalFormatting>
  <conditionalFormatting sqref="I3:I5">
    <cfRule type="expression" dxfId="1943" priority="12" stopIfTrue="1">
      <formula>AND(NE(#REF!,"#"),NE($I3,""),NOT(IFERROR(VLOOKUP($H3,INDIRECT("VariableTypes!$A$2:$D"),4,FALSE),FALSE)))</formula>
    </cfRule>
  </conditionalFormatting>
  <conditionalFormatting sqref="J3:K3 J5:K5">
    <cfRule type="expression" dxfId="1942" priority="13" stopIfTrue="1">
      <formula>AND(NE(#REF!,"#"),NE($J3,""),NOT(IFERROR(VLOOKUP($H3,INDIRECT("VariableTypes!$A$2:$E"),5,FALSE),FALSE)),OR($B3="",$C3=""))</formula>
    </cfRule>
  </conditionalFormatting>
  <conditionalFormatting sqref="H3 H5">
    <cfRule type="expression" dxfId="1941" priority="14" stopIfTrue="1">
      <formula>AND(NE(#REF!,"#"),COUNTBLANK($C3:$G3)&lt;5,ISBLANK($B3))</formula>
    </cfRule>
  </conditionalFormatting>
  <conditionalFormatting sqref="I3:I5">
    <cfRule type="expression" dxfId="1940" priority="15" stopIfTrue="1">
      <formula>AND(NE(#REF!,"#"),IFERROR(VLOOKUP($H3,INDIRECT("VariableTypes!$A$2:$D"),4,FALSE),FALSE))</formula>
    </cfRule>
  </conditionalFormatting>
  <conditionalFormatting sqref="J3:K3 J5:K5">
    <cfRule type="expression" dxfId="1939" priority="16" stopIfTrue="1">
      <formula>AND(NE(#REF!,"#"),OR(IFERROR(VLOOKUP($H3,INDIRECT("VariableTypes!$A$2:$E"),5,FALSE),FALSE),AND(NE($B3,""),NE($C3,""))))</formula>
    </cfRule>
  </conditionalFormatting>
  <conditionalFormatting sqref="H6">
    <cfRule type="expression" dxfId="1938" priority="9" stopIfTrue="1">
      <formula>AND(NE(#REF!,"#"),COUNTBLANK($C6:$G6)&lt;5,ISBLANK($B6))</formula>
    </cfRule>
  </conditionalFormatting>
  <conditionalFormatting sqref="H6">
    <cfRule type="expression" dxfId="1937" priority="6" stopIfTrue="1">
      <formula>AND(NE(#REF!,"#"),NE($H6,""),OR(COUNTBLANK($C6:$G6)=5,NE($B6,""),IFERROR(VLOOKUP($H6,INDIRECT("VariableTypes!A2:A"),1,FALSE),TRUE)))</formula>
    </cfRule>
  </conditionalFormatting>
  <conditionalFormatting sqref="I6:L6">
    <cfRule type="expression" dxfId="1936" priority="7" stopIfTrue="1">
      <formula>AND(NE(#REF!,"#"),NE($I6,""),NOT(IFERROR(VLOOKUP($H6,INDIRECT("VariableTypes!$A$2:$D"),4,FALSE),FALSE)))</formula>
    </cfRule>
  </conditionalFormatting>
  <conditionalFormatting sqref="I6:L6">
    <cfRule type="expression" dxfId="1935" priority="8" stopIfTrue="1">
      <formula>AND(NE(#REF!,"#"),IFERROR(VLOOKUP($H6,INDIRECT("VariableTypes!$A$2:$D"),4,FALSE),FALSE))</formula>
    </cfRule>
  </conditionalFormatting>
  <conditionalFormatting sqref="D6:G6">
    <cfRule type="expression" dxfId="1934" priority="3" stopIfTrue="1">
      <formula>AND(NE(#REF!,"#"),NE(D6,""),NE(COUNTA($A6:C6),0))</formula>
    </cfRule>
  </conditionalFormatting>
  <conditionalFormatting sqref="G6">
    <cfRule type="expression" dxfId="1933" priority="4" stopIfTrue="1">
      <formula>AND(NE(#REF!,"#"),COUNTBLANK($C6:$F6)&lt;5,ISBLANK($A6))</formula>
    </cfRule>
  </conditionalFormatting>
  <conditionalFormatting sqref="G6">
    <cfRule type="expression" dxfId="1932" priority="5" stopIfTrue="1">
      <formula>AND(NE(#REF!,"#"),NE($G6,""),OR(COUNTBLANK($C6:$F6)=5,NE($A6,""),IFERROR(VLOOKUP($G6,INDIRECT("VariableTypes!A2:A"),1,FALSE),TRUE)))</formula>
    </cfRule>
  </conditionalFormatting>
  <conditionalFormatting sqref="F4:G5">
    <cfRule type="expression" dxfId="1931" priority="17" stopIfTrue="1">
      <formula>AND(NE(#REF!,"#"),NE(F4,""),NE(COUNTA($C4:E4),0))</formula>
    </cfRule>
  </conditionalFormatting>
  <conditionalFormatting sqref="H4">
    <cfRule type="expression" dxfId="1930" priority="18" stopIfTrue="1">
      <formula>AND(NE(#REF!,"#"),NE($H4,""),OR(COUNTBLANK($C4:$G4)=5,NE($C4,""),IFERROR(VLOOKUP($H4,INDIRECT("VariableTypes!A2:A"),1,FALSE),TRUE)))</formula>
    </cfRule>
  </conditionalFormatting>
  <conditionalFormatting sqref="J4:K4">
    <cfRule type="expression" dxfId="1929" priority="19" stopIfTrue="1">
      <formula>AND(NE(#REF!,"#"),NE($J4,""),NOT(IFERROR(VLOOKUP($H4,INDIRECT("VariableTypes!$A$2:$E"),5,FALSE),FALSE)),OR($C4="",#REF!=""))</formula>
    </cfRule>
  </conditionalFormatting>
  <conditionalFormatting sqref="H4">
    <cfRule type="expression" dxfId="1928" priority="20" stopIfTrue="1">
      <formula>AND(NE(#REF!,"#"),COUNTBLANK($C4:$G4)&lt;5,ISBLANK($C4))</formula>
    </cfRule>
  </conditionalFormatting>
  <conditionalFormatting sqref="J4:K4">
    <cfRule type="expression" dxfId="1927" priority="21" stopIfTrue="1">
      <formula>AND(NE(#REF!,"#"),OR(IFERROR(VLOOKUP($H4,INDIRECT("VariableTypes!$A$2:$E"),5,FALSE),FALSE),AND(NE($C4,""),NE(#REF!,""))))</formula>
    </cfRule>
  </conditionalFormatting>
  <conditionalFormatting sqref="D4:E5">
    <cfRule type="expression" dxfId="1926" priority="22" stopIfTrue="1">
      <formula>AND(NE(#REF!,"#"),NE(D4,""),NE(COUNTA($C4:C4),0))</formula>
    </cfRule>
  </conditionalFormatting>
  <conditionalFormatting sqref="B104">
    <cfRule type="expression" dxfId="1925" priority="2" stopIfTrue="1">
      <formula>AND(NE(#REF!,"#"),NE(B104,""),NE(COUNTA($A104:A104),0))</formula>
    </cfRule>
  </conditionalFormatting>
  <conditionalFormatting sqref="B91">
    <cfRule type="expression" dxfId="1924" priority="1" stopIfTrue="1">
      <formula>AND(NE(#REF!,"#"),NE(B91,""),NE(COUNTA($A91:A91),0))</formula>
    </cfRule>
  </conditionalFormatting>
  <dataValidations count="9">
    <dataValidation type="list" allowBlank="1" showInputMessage="1" showErrorMessage="1" sqref="D17 D29 D41" xr:uid="{A9FD30CA-95C8-8E4A-9438-956A147D7CAE}">
      <formula1>"&lt;select&gt;,Yes,No"</formula1>
    </dataValidation>
    <dataValidation type="list" allowBlank="1" showInputMessage="1" showErrorMessage="1" sqref="B7 C93 C8 D10:D11 D13:D14 D16 C19 D67:D68 D21:D22 D28 C31 D37:D38 D25:D26 D40 C43 D33:D34 C48 D51:D52 D70 D45:D46 C61 D55:D56 D58 D63:D64 C81:C89 B99 B79" xr:uid="{C335562C-068E-4DCF-9FF9-CEA7A4A686AD}">
      <formula1>Yesnolist</formula1>
    </dataValidation>
    <dataValidation type="list" allowBlank="1" showInputMessage="1" showErrorMessage="1" sqref="D23 D35 D53 D65" xr:uid="{D624FF51-22F5-4166-BCD6-B3EBEDDB32F6}">
      <formula1>Guidelines</formula1>
    </dataValidation>
    <dataValidation type="list" allowBlank="1" showInputMessage="1" showErrorMessage="1" sqref="E15 E17 E27 E29 E39 E41 E69 E57 E59 E71" xr:uid="{617DEE53-01FB-43E4-A967-6C071C18B450}">
      <formula1>Schemes</formula1>
    </dataValidation>
    <dataValidation allowBlank="1" showInputMessage="1" showErrorMessage="1" promptTitle="*" prompt="Integrated report must be aligned with the IIRC framework" sqref="D8" xr:uid="{02ADA5D1-07E0-40DF-B766-F9626ACE90FB}"/>
    <dataValidation allowBlank="1" showInputMessage="1" showErrorMessage="1" promptTitle="*" prompt="The response to this indicator will be reviewed as part of sector leader requirements." sqref="C99:L99" xr:uid="{F44924DD-6740-4F77-B2FC-BE77A7399B81}"/>
    <dataValidation type="whole" operator="greaterThan" allowBlank="1" showInputMessage="1" showErrorMessage="1" error="Enter a value greater than 0." sqref="C100:D100" xr:uid="{8FCE8E28-0D1C-4363-B3A2-659BE7FB5CFB}">
      <formula1>0</formula1>
    </dataValidation>
    <dataValidation type="decimal" operator="greaterThanOrEqual" allowBlank="1" showInputMessage="1" showErrorMessage="1" error="Enter a value greater than or equal to 0." promptTitle="Currency" prompt="Currency should align with currency selected in RC1." sqref="C101:D101" xr:uid="{79E3C065-13F7-4F49-9441-24B93469BB07}">
      <formula1>0</formula1>
    </dataValidation>
    <dataValidation type="whole" operator="greaterThanOrEqual" allowBlank="1" showInputMessage="1" showErrorMessage="1" error="Enter a value greater than or equal to 0. " sqref="C102:D102" xr:uid="{667064F8-2D86-4E98-AAF0-76A87E8E4D7A}">
      <formula1>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695C"/>
    <outlinePr summaryBelow="0" summaryRight="0"/>
  </sheetPr>
  <dimension ref="A1:M248"/>
  <sheetViews>
    <sheetView showGridLines="0" topLeftCell="B1" workbookViewId="0">
      <pane ySplit="2" topLeftCell="A3" activePane="bottomLeft" state="frozen"/>
      <selection activeCell="B1" sqref="B1"/>
      <selection pane="bottomLeft" activeCell="B1" sqref="B1"/>
    </sheetView>
  </sheetViews>
  <sheetFormatPr defaultColWidth="0" defaultRowHeight="15" customHeight="1" zeroHeight="1"/>
  <cols>
    <col min="1" max="1" width="8" hidden="1" customWidth="1"/>
    <col min="2" max="6" width="8.09765625" customWidth="1"/>
    <col min="7" max="7" width="25" customWidth="1"/>
    <col min="8" max="8" width="25" style="31" customWidth="1"/>
    <col min="9" max="9" width="25" style="154" customWidth="1"/>
    <col min="10" max="10" width="25" customWidth="1"/>
    <col min="11" max="11" width="8.09765625" style="248" customWidth="1"/>
    <col min="12" max="12" width="12.59765625" customWidth="1"/>
    <col min="13" max="13" width="2.19921875" customWidth="1"/>
    <col min="14"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264</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267</v>
      </c>
      <c r="B6" s="282" t="s">
        <v>266</v>
      </c>
      <c r="C6" s="235" t="s">
        <v>999</v>
      </c>
      <c r="D6" s="233"/>
      <c r="E6" s="233"/>
      <c r="F6" s="233"/>
      <c r="G6" s="233"/>
      <c r="H6" s="232"/>
      <c r="I6" s="232"/>
      <c r="J6" s="232"/>
      <c r="K6" s="232"/>
      <c r="L6" s="232"/>
    </row>
    <row r="7" spans="1:13" ht="16.2">
      <c r="A7" s="265"/>
      <c r="B7" s="307" t="s">
        <v>934</v>
      </c>
      <c r="C7" s="237" t="s">
        <v>1000</v>
      </c>
      <c r="D7" s="227"/>
      <c r="E7" s="227"/>
      <c r="F7" s="227"/>
      <c r="G7" s="227"/>
      <c r="H7" s="227"/>
      <c r="I7" s="225"/>
      <c r="J7" s="227"/>
      <c r="K7" s="227"/>
      <c r="L7" s="227"/>
    </row>
    <row r="8" spans="1:13" ht="16.2">
      <c r="A8" s="41"/>
      <c r="B8" s="41"/>
      <c r="C8" s="306" t="s">
        <v>934</v>
      </c>
      <c r="D8" s="268" t="s">
        <v>270</v>
      </c>
      <c r="E8" s="50"/>
      <c r="F8" s="50"/>
      <c r="G8" s="41"/>
      <c r="H8" s="41"/>
      <c r="I8" s="225"/>
    </row>
    <row r="9" spans="1:13" ht="16.2">
      <c r="A9" s="41"/>
      <c r="D9" s="306" t="s">
        <v>934</v>
      </c>
      <c r="E9" s="277" t="s">
        <v>271</v>
      </c>
      <c r="F9" s="258"/>
      <c r="G9" s="41"/>
      <c r="H9" s="41"/>
      <c r="I9" s="225"/>
    </row>
    <row r="10" spans="1:13" ht="16.2">
      <c r="A10" s="41"/>
      <c r="D10" s="306" t="s">
        <v>934</v>
      </c>
      <c r="E10" s="277" t="s">
        <v>272</v>
      </c>
      <c r="F10" s="258"/>
      <c r="G10" s="41"/>
      <c r="H10" s="41"/>
      <c r="I10" s="43"/>
    </row>
    <row r="11" spans="1:13" ht="16.2">
      <c r="A11" s="41"/>
      <c r="D11" s="306" t="s">
        <v>934</v>
      </c>
      <c r="E11" s="277" t="s">
        <v>273</v>
      </c>
      <c r="F11" s="258"/>
      <c r="G11" s="41"/>
      <c r="H11" s="41"/>
      <c r="I11" s="43"/>
    </row>
    <row r="12" spans="1:13" ht="16.2">
      <c r="A12" s="41"/>
      <c r="D12" s="306" t="s">
        <v>934</v>
      </c>
      <c r="E12" s="277" t="s">
        <v>274</v>
      </c>
      <c r="F12" s="258"/>
      <c r="G12" s="41"/>
      <c r="H12" s="41"/>
      <c r="I12" s="43"/>
    </row>
    <row r="13" spans="1:13" ht="16.2">
      <c r="A13" s="41"/>
      <c r="D13" s="306" t="s">
        <v>934</v>
      </c>
      <c r="E13" s="481" t="s">
        <v>1207</v>
      </c>
      <c r="F13" s="482"/>
      <c r="G13" s="483"/>
      <c r="H13" s="41"/>
      <c r="I13" s="43"/>
    </row>
    <row r="14" spans="1:13" s="248" customFormat="1" ht="15.6" customHeight="1">
      <c r="A14" s="99"/>
      <c r="B14" s="12"/>
      <c r="C14" s="227"/>
      <c r="D14" s="50" t="s">
        <v>1177</v>
      </c>
      <c r="E14" s="50"/>
      <c r="F14" s="227"/>
      <c r="G14" s="227"/>
      <c r="H14" s="222"/>
      <c r="I14" s="227"/>
      <c r="J14" s="227"/>
      <c r="K14" s="478"/>
      <c r="L14" s="480"/>
    </row>
    <row r="15" spans="1:13" ht="16.2">
      <c r="A15" s="41"/>
      <c r="B15" s="41"/>
      <c r="C15" s="306" t="s">
        <v>934</v>
      </c>
      <c r="D15" s="268" t="s">
        <v>275</v>
      </c>
      <c r="E15" s="41"/>
      <c r="F15" s="41"/>
      <c r="G15" s="41"/>
      <c r="H15" s="41"/>
      <c r="I15" s="43"/>
    </row>
    <row r="16" spans="1:13" ht="16.2">
      <c r="A16" s="52"/>
      <c r="B16" s="227"/>
      <c r="D16" s="306" t="s">
        <v>934</v>
      </c>
      <c r="E16" s="113" t="s">
        <v>271</v>
      </c>
      <c r="F16" s="61"/>
      <c r="G16" s="52"/>
      <c r="H16" s="43"/>
    </row>
    <row r="17" spans="1:13" ht="16.2">
      <c r="A17" s="52"/>
      <c r="B17" s="227"/>
      <c r="D17" s="306" t="s">
        <v>934</v>
      </c>
      <c r="E17" s="113" t="s">
        <v>272</v>
      </c>
      <c r="F17" s="61"/>
      <c r="G17" s="52"/>
      <c r="H17" s="43"/>
    </row>
    <row r="18" spans="1:13" ht="16.2">
      <c r="A18" s="52"/>
      <c r="B18" s="227"/>
      <c r="D18" s="306" t="s">
        <v>934</v>
      </c>
      <c r="E18" s="113" t="s">
        <v>273</v>
      </c>
      <c r="F18" s="61"/>
      <c r="G18" s="52"/>
      <c r="H18" s="43"/>
    </row>
    <row r="19" spans="1:13" ht="16.2">
      <c r="A19" s="52"/>
      <c r="B19" s="227"/>
      <c r="D19" s="306" t="s">
        <v>934</v>
      </c>
      <c r="E19" s="113" t="s">
        <v>274</v>
      </c>
      <c r="F19" s="61"/>
      <c r="G19" s="52"/>
      <c r="H19" s="43"/>
    </row>
    <row r="20" spans="1:13" ht="16.2">
      <c r="A20" s="41"/>
      <c r="B20" s="227"/>
      <c r="D20" s="306" t="s">
        <v>934</v>
      </c>
      <c r="E20" s="113" t="s">
        <v>277</v>
      </c>
      <c r="F20" s="61"/>
      <c r="G20" s="41"/>
      <c r="H20" s="43"/>
    </row>
    <row r="21" spans="1:13" ht="16.2">
      <c r="A21" s="41"/>
      <c r="B21" s="227"/>
      <c r="D21" s="306" t="s">
        <v>934</v>
      </c>
      <c r="E21" s="113" t="s">
        <v>278</v>
      </c>
      <c r="F21" s="61"/>
      <c r="G21" s="41"/>
      <c r="H21" s="43"/>
    </row>
    <row r="22" spans="1:13" ht="16.2">
      <c r="A22" s="41"/>
      <c r="B22" s="227"/>
      <c r="D22" s="306" t="s">
        <v>934</v>
      </c>
      <c r="E22" s="113" t="s">
        <v>279</v>
      </c>
      <c r="F22" s="61"/>
      <c r="G22" s="41"/>
      <c r="H22" s="43"/>
    </row>
    <row r="23" spans="1:13" ht="16.2">
      <c r="A23" s="41"/>
      <c r="B23" s="227"/>
      <c r="D23" s="306" t="s">
        <v>934</v>
      </c>
      <c r="E23" s="481" t="s">
        <v>1207</v>
      </c>
      <c r="F23" s="482"/>
      <c r="G23" s="483"/>
      <c r="H23" s="229"/>
      <c r="I23" s="227"/>
      <c r="J23" s="227"/>
      <c r="K23" s="227"/>
      <c r="L23" s="227"/>
      <c r="M23" s="227"/>
    </row>
    <row r="24" spans="1:13" s="248" customFormat="1" ht="15.6" customHeight="1">
      <c r="A24" s="99"/>
      <c r="B24" s="12"/>
      <c r="C24" s="227"/>
      <c r="D24" s="50" t="s">
        <v>1177</v>
      </c>
      <c r="E24" s="50"/>
      <c r="F24" s="227"/>
      <c r="G24" s="227"/>
      <c r="H24" s="222"/>
      <c r="I24" s="227"/>
      <c r="J24" s="227"/>
      <c r="K24" s="478"/>
      <c r="L24" s="480"/>
    </row>
    <row r="25" spans="1:13" ht="16.2">
      <c r="A25" s="41"/>
      <c r="C25" s="306" t="s">
        <v>934</v>
      </c>
      <c r="D25" s="61" t="s">
        <v>280</v>
      </c>
      <c r="E25" s="52"/>
      <c r="F25" s="52"/>
      <c r="G25" s="52"/>
      <c r="H25" s="43"/>
    </row>
    <row r="26" spans="1:13" s="248" customFormat="1" ht="15.6" customHeight="1">
      <c r="A26" s="99"/>
      <c r="B26" s="12"/>
      <c r="C26" s="227"/>
      <c r="D26" s="50" t="s">
        <v>1177</v>
      </c>
      <c r="E26" s="50"/>
      <c r="F26" s="227"/>
      <c r="G26" s="227"/>
      <c r="H26" s="222"/>
      <c r="I26" s="227"/>
      <c r="J26" s="227"/>
      <c r="K26" s="478"/>
      <c r="L26" s="480"/>
    </row>
    <row r="27" spans="1:13" ht="16.2">
      <c r="A27" s="78"/>
      <c r="B27" s="31"/>
      <c r="C27" s="41"/>
      <c r="D27" s="41"/>
      <c r="E27" s="41"/>
      <c r="F27" s="41"/>
      <c r="G27" s="41"/>
      <c r="H27" s="43"/>
    </row>
    <row r="28" spans="1:13" s="281" customFormat="1" ht="16.2">
      <c r="A28" s="222"/>
      <c r="B28" s="227"/>
      <c r="C28" s="264" t="s">
        <v>35</v>
      </c>
      <c r="D28" s="222"/>
      <c r="E28" s="222"/>
      <c r="F28" s="222"/>
      <c r="G28" s="222"/>
      <c r="I28" s="227"/>
      <c r="J28" s="227"/>
      <c r="K28" s="227"/>
      <c r="L28" s="227"/>
    </row>
    <row r="29" spans="1:13" s="281" customFormat="1" ht="16.2">
      <c r="A29" s="222"/>
      <c r="B29" s="227"/>
      <c r="C29" s="498" t="s">
        <v>40</v>
      </c>
      <c r="D29" s="499"/>
      <c r="E29" s="499"/>
      <c r="F29" s="499"/>
      <c r="G29" s="499"/>
      <c r="H29" s="499"/>
      <c r="I29" s="499"/>
      <c r="J29" s="499"/>
      <c r="K29" s="499"/>
      <c r="L29" s="500"/>
    </row>
    <row r="30" spans="1:13" s="281" customFormat="1" ht="16.2">
      <c r="A30" s="222"/>
      <c r="B30" s="227"/>
      <c r="C30" s="501"/>
      <c r="D30" s="502"/>
      <c r="E30" s="502"/>
      <c r="F30" s="502"/>
      <c r="G30" s="502"/>
      <c r="H30" s="502"/>
      <c r="I30" s="502"/>
      <c r="J30" s="502"/>
      <c r="K30" s="502"/>
      <c r="L30" s="503"/>
    </row>
    <row r="31" spans="1:13" s="31" customFormat="1" ht="16.2">
      <c r="A31" s="112"/>
      <c r="B31" s="76"/>
      <c r="C31" s="75"/>
      <c r="D31" s="75"/>
      <c r="E31" s="75"/>
      <c r="F31" s="75"/>
      <c r="G31" s="75"/>
      <c r="H31" s="75"/>
      <c r="I31" s="43"/>
      <c r="K31" s="248"/>
    </row>
    <row r="32" spans="1:13" ht="18.600000000000001">
      <c r="C32" s="271" t="s">
        <v>282</v>
      </c>
      <c r="D32" s="40"/>
      <c r="E32" s="40"/>
      <c r="F32" s="40"/>
      <c r="G32" s="40"/>
      <c r="H32" s="40"/>
      <c r="I32" s="43"/>
    </row>
    <row r="33" spans="1:12" s="229" customFormat="1" ht="19.2" thickBot="1">
      <c r="B33" s="42"/>
      <c r="C33" s="279"/>
      <c r="D33" s="222"/>
      <c r="E33" s="222"/>
      <c r="F33" s="222"/>
      <c r="G33" s="222"/>
      <c r="H33" s="222"/>
      <c r="I33" s="225"/>
      <c r="K33" s="248"/>
    </row>
    <row r="34" spans="1:12" ht="16.8" thickTop="1">
      <c r="A34" s="265" t="s">
        <v>284</v>
      </c>
      <c r="B34" s="282" t="s">
        <v>283</v>
      </c>
      <c r="C34" s="235" t="s">
        <v>997</v>
      </c>
      <c r="D34" s="233"/>
      <c r="E34" s="233"/>
      <c r="F34" s="233"/>
      <c r="G34" s="233"/>
      <c r="H34" s="233"/>
      <c r="I34" s="233"/>
      <c r="J34" s="233"/>
      <c r="K34" s="233"/>
      <c r="L34" s="233"/>
    </row>
    <row r="35" spans="1:12" s="229" customFormat="1" ht="16.2">
      <c r="A35" s="78"/>
      <c r="B35" s="307" t="s">
        <v>934</v>
      </c>
      <c r="C35" s="237" t="s">
        <v>998</v>
      </c>
      <c r="D35" s="227"/>
      <c r="E35" s="227"/>
      <c r="F35" s="227"/>
      <c r="G35" s="227"/>
      <c r="H35" s="227"/>
      <c r="I35" s="225"/>
      <c r="K35" s="248"/>
    </row>
    <row r="36" spans="1:12" ht="16.2">
      <c r="A36" s="111"/>
      <c r="B36" s="41"/>
      <c r="C36" s="227" t="s">
        <v>287</v>
      </c>
      <c r="E36" s="41"/>
      <c r="F36" s="41"/>
      <c r="G36" s="41"/>
      <c r="H36" s="41"/>
      <c r="I36" s="43"/>
    </row>
    <row r="37" spans="1:12" ht="16.2">
      <c r="A37" s="111"/>
      <c r="C37" s="306" t="s">
        <v>934</v>
      </c>
      <c r="D37" s="224" t="s">
        <v>288</v>
      </c>
      <c r="E37" s="41"/>
      <c r="F37" s="41"/>
      <c r="H37" s="41"/>
      <c r="I37" s="43"/>
    </row>
    <row r="38" spans="1:12" ht="16.2">
      <c r="A38" s="111"/>
      <c r="C38" s="306" t="s">
        <v>934</v>
      </c>
      <c r="D38" s="258" t="s">
        <v>1178</v>
      </c>
      <c r="E38" s="41"/>
      <c r="F38" s="41"/>
      <c r="H38" s="41"/>
      <c r="I38" s="43"/>
    </row>
    <row r="39" spans="1:12" ht="16.2">
      <c r="A39" s="111"/>
      <c r="C39" s="306" t="s">
        <v>934</v>
      </c>
      <c r="D39" s="224" t="s">
        <v>289</v>
      </c>
      <c r="E39" s="41"/>
      <c r="F39" s="41"/>
      <c r="H39" s="41"/>
      <c r="I39" s="43"/>
    </row>
    <row r="40" spans="1:12" ht="16.2">
      <c r="A40" s="111"/>
      <c r="B40" s="41"/>
      <c r="C40" s="227" t="s">
        <v>290</v>
      </c>
      <c r="E40" s="61"/>
      <c r="F40" s="61"/>
      <c r="G40" s="61"/>
      <c r="H40" s="41"/>
      <c r="I40" s="43"/>
    </row>
    <row r="41" spans="1:12" ht="16.2">
      <c r="A41" s="41"/>
      <c r="C41" s="306" t="s">
        <v>934</v>
      </c>
      <c r="D41" s="224" t="s">
        <v>523</v>
      </c>
      <c r="E41" s="47"/>
      <c r="F41" s="61"/>
      <c r="G41" s="61"/>
      <c r="H41" s="41"/>
    </row>
    <row r="42" spans="1:12" ht="16.2">
      <c r="A42" s="41"/>
      <c r="C42" s="306" t="s">
        <v>934</v>
      </c>
      <c r="D42" s="224" t="s">
        <v>14</v>
      </c>
      <c r="E42" s="47"/>
      <c r="F42" s="47"/>
      <c r="G42" s="61"/>
      <c r="H42" s="41"/>
    </row>
    <row r="43" spans="1:12" ht="16.2">
      <c r="A43" s="41"/>
      <c r="C43" s="306" t="s">
        <v>934</v>
      </c>
      <c r="D43" s="224" t="s">
        <v>989</v>
      </c>
      <c r="E43" s="47"/>
      <c r="F43" s="61"/>
      <c r="G43" s="61"/>
      <c r="H43" s="41"/>
    </row>
    <row r="44" spans="1:12" ht="16.2">
      <c r="A44" s="41"/>
      <c r="C44" s="306" t="s">
        <v>934</v>
      </c>
      <c r="D44" s="224" t="s">
        <v>990</v>
      </c>
      <c r="E44" s="61"/>
      <c r="F44" s="61"/>
      <c r="G44" s="61"/>
      <c r="H44" s="41"/>
    </row>
    <row r="45" spans="1:12" ht="16.2">
      <c r="A45" s="41"/>
      <c r="C45" s="306" t="s">
        <v>934</v>
      </c>
      <c r="D45" s="224" t="s">
        <v>16</v>
      </c>
      <c r="E45" s="47"/>
      <c r="F45" s="47"/>
      <c r="G45" s="61"/>
      <c r="H45" s="41"/>
    </row>
    <row r="46" spans="1:12" ht="16.2">
      <c r="A46" s="41"/>
      <c r="C46" s="306" t="s">
        <v>934</v>
      </c>
      <c r="D46" s="224" t="s">
        <v>18</v>
      </c>
      <c r="E46" s="47"/>
      <c r="F46" s="61"/>
      <c r="G46" s="61"/>
      <c r="H46" s="41"/>
    </row>
    <row r="47" spans="1:12" ht="16.2">
      <c r="A47" s="41"/>
      <c r="C47" s="306" t="s">
        <v>934</v>
      </c>
      <c r="D47" s="224" t="s">
        <v>21</v>
      </c>
      <c r="E47" s="47"/>
      <c r="F47" s="61"/>
      <c r="G47" s="61"/>
      <c r="H47" s="41"/>
    </row>
    <row r="48" spans="1:12" ht="16.2">
      <c r="A48" s="41"/>
      <c r="C48" s="306" t="s">
        <v>934</v>
      </c>
      <c r="D48" s="224" t="s">
        <v>23</v>
      </c>
      <c r="E48" s="47"/>
      <c r="F48" s="47"/>
      <c r="G48" s="61"/>
      <c r="H48" s="41"/>
    </row>
    <row r="49" spans="1:12" ht="16.2">
      <c r="A49" s="41"/>
      <c r="C49" s="306" t="s">
        <v>934</v>
      </c>
      <c r="D49" s="224" t="s">
        <v>24</v>
      </c>
      <c r="E49" s="61"/>
      <c r="F49" s="61"/>
      <c r="G49" s="61"/>
      <c r="H49" s="41"/>
    </row>
    <row r="50" spans="1:12" ht="16.2">
      <c r="A50" s="41"/>
      <c r="C50" s="306" t="s">
        <v>934</v>
      </c>
      <c r="D50" s="224" t="s">
        <v>679</v>
      </c>
      <c r="E50" s="47"/>
      <c r="F50" s="47"/>
      <c r="G50" s="61"/>
      <c r="H50" s="41"/>
    </row>
    <row r="51" spans="1:12" ht="16.2">
      <c r="A51" s="41"/>
      <c r="C51" s="306" t="s">
        <v>934</v>
      </c>
      <c r="D51" s="224" t="s">
        <v>29</v>
      </c>
      <c r="E51" s="47"/>
      <c r="F51" s="47"/>
      <c r="G51" s="61"/>
      <c r="H51" s="41"/>
    </row>
    <row r="52" spans="1:12" ht="16.2">
      <c r="A52" s="41"/>
      <c r="C52" s="306" t="s">
        <v>934</v>
      </c>
      <c r="D52" s="224" t="s">
        <v>30</v>
      </c>
      <c r="E52" s="61"/>
      <c r="F52" s="61"/>
      <c r="G52" s="61"/>
      <c r="H52" s="41"/>
    </row>
    <row r="53" spans="1:12" ht="16.2">
      <c r="A53" s="41"/>
      <c r="C53" s="306" t="s">
        <v>934</v>
      </c>
      <c r="D53" s="224" t="s">
        <v>565</v>
      </c>
      <c r="E53" s="47"/>
      <c r="F53" s="61"/>
      <c r="G53" s="61"/>
      <c r="H53" s="41"/>
    </row>
    <row r="54" spans="1:12" ht="16.2">
      <c r="A54" s="41"/>
      <c r="C54" s="306" t="s">
        <v>934</v>
      </c>
      <c r="D54" s="224" t="s">
        <v>525</v>
      </c>
      <c r="E54" s="61"/>
      <c r="F54" s="61"/>
      <c r="G54" s="61"/>
      <c r="H54" s="41"/>
    </row>
    <row r="55" spans="1:12" ht="16.2">
      <c r="A55" s="41"/>
      <c r="C55" s="306" t="s">
        <v>934</v>
      </c>
      <c r="D55" s="481" t="s">
        <v>34</v>
      </c>
      <c r="E55" s="482"/>
      <c r="F55" s="483"/>
      <c r="G55" s="229"/>
      <c r="H55" s="227"/>
      <c r="I55" s="227"/>
      <c r="J55" s="227"/>
      <c r="K55" s="227"/>
      <c r="L55" s="227"/>
    </row>
    <row r="56" spans="1:12" s="248" customFormat="1" ht="15.6" customHeight="1">
      <c r="A56" s="99"/>
      <c r="B56" s="12"/>
      <c r="C56" s="50" t="s">
        <v>1177</v>
      </c>
      <c r="E56" s="50"/>
      <c r="F56" s="227"/>
      <c r="G56" s="227"/>
      <c r="H56" s="222"/>
      <c r="I56" s="227"/>
      <c r="J56" s="227"/>
      <c r="K56" s="478"/>
      <c r="L56" s="480"/>
    </row>
    <row r="57" spans="1:12" s="229" customFormat="1" ht="16.2">
      <c r="A57" s="111"/>
      <c r="B57" s="227"/>
      <c r="C57" s="227"/>
      <c r="D57" s="227"/>
      <c r="E57" s="227"/>
      <c r="F57" s="227"/>
      <c r="G57" s="227"/>
      <c r="H57" s="225"/>
      <c r="I57" s="225"/>
      <c r="K57" s="248"/>
    </row>
    <row r="58" spans="1:12" s="281" customFormat="1" ht="16.2">
      <c r="A58" s="222"/>
      <c r="B58" s="227"/>
      <c r="C58" s="264" t="s">
        <v>35</v>
      </c>
      <c r="D58" s="222"/>
      <c r="E58" s="222"/>
      <c r="F58" s="222"/>
      <c r="G58" s="222"/>
      <c r="I58" s="227"/>
      <c r="J58" s="227"/>
      <c r="K58" s="227"/>
      <c r="L58" s="227"/>
    </row>
    <row r="59" spans="1:12" s="281" customFormat="1" ht="16.2">
      <c r="A59" s="222"/>
      <c r="B59" s="227"/>
      <c r="C59" s="498" t="s">
        <v>40</v>
      </c>
      <c r="D59" s="499"/>
      <c r="E59" s="499"/>
      <c r="F59" s="499"/>
      <c r="G59" s="499"/>
      <c r="H59" s="499"/>
      <c r="I59" s="499"/>
      <c r="J59" s="499"/>
      <c r="K59" s="499"/>
      <c r="L59" s="500"/>
    </row>
    <row r="60" spans="1:12" s="281" customFormat="1" ht="16.2">
      <c r="A60" s="222"/>
      <c r="B60" s="227"/>
      <c r="C60" s="501"/>
      <c r="D60" s="502"/>
      <c r="E60" s="502"/>
      <c r="F60" s="502"/>
      <c r="G60" s="502"/>
      <c r="H60" s="502"/>
      <c r="I60" s="502"/>
      <c r="J60" s="502"/>
      <c r="K60" s="502"/>
      <c r="L60" s="503"/>
    </row>
    <row r="61" spans="1:12" s="31" customFormat="1" ht="16.8" thickBot="1">
      <c r="A61" s="87"/>
      <c r="B61" s="46"/>
      <c r="C61" s="41"/>
      <c r="D61" s="41"/>
      <c r="E61" s="41"/>
      <c r="F61" s="41"/>
      <c r="G61" s="41"/>
      <c r="H61" s="41"/>
      <c r="I61" s="43"/>
      <c r="K61" s="248"/>
    </row>
    <row r="62" spans="1:12" ht="16.8" thickTop="1">
      <c r="A62" s="265" t="s">
        <v>293</v>
      </c>
      <c r="B62" s="282" t="s">
        <v>292</v>
      </c>
      <c r="C62" s="235" t="s">
        <v>995</v>
      </c>
      <c r="D62" s="233"/>
      <c r="E62" s="233"/>
      <c r="F62" s="233"/>
      <c r="G62" s="233"/>
      <c r="H62" s="233"/>
      <c r="I62" s="233"/>
      <c r="J62" s="233"/>
      <c r="K62" s="233"/>
      <c r="L62" s="233"/>
    </row>
    <row r="63" spans="1:12" s="229" customFormat="1" ht="16.2">
      <c r="A63" s="90"/>
      <c r="B63" s="307" t="s">
        <v>934</v>
      </c>
      <c r="C63" s="237" t="s">
        <v>996</v>
      </c>
      <c r="D63" s="227"/>
      <c r="E63" s="227"/>
      <c r="F63" s="227"/>
      <c r="G63" s="227"/>
      <c r="H63" s="227"/>
      <c r="I63" s="225"/>
      <c r="K63" s="248"/>
    </row>
    <row r="64" spans="1:12" ht="16.2">
      <c r="A64" s="111"/>
      <c r="B64" s="227"/>
      <c r="C64" s="227" t="s">
        <v>287</v>
      </c>
      <c r="D64" s="229"/>
      <c r="E64" s="227"/>
      <c r="F64" s="227"/>
      <c r="G64" s="227"/>
      <c r="H64" s="227"/>
      <c r="I64" s="225"/>
    </row>
    <row r="65" spans="1:9" ht="16.2">
      <c r="A65" s="111"/>
      <c r="B65" s="229"/>
      <c r="C65" s="306" t="s">
        <v>934</v>
      </c>
      <c r="D65" s="224" t="s">
        <v>288</v>
      </c>
      <c r="E65" s="227"/>
      <c r="F65" s="227"/>
      <c r="G65" s="229"/>
      <c r="H65" s="227"/>
      <c r="I65" s="225"/>
    </row>
    <row r="66" spans="1:9" ht="16.2">
      <c r="A66" s="111"/>
      <c r="B66" s="229"/>
      <c r="C66" s="306" t="s">
        <v>934</v>
      </c>
      <c r="D66" s="258" t="s">
        <v>1178</v>
      </c>
      <c r="E66" s="227"/>
      <c r="F66" s="227"/>
      <c r="G66" s="229"/>
      <c r="H66" s="227"/>
      <c r="I66" s="225"/>
    </row>
    <row r="67" spans="1:9" ht="16.2">
      <c r="A67" s="111"/>
      <c r="B67" s="229"/>
      <c r="C67" s="306" t="s">
        <v>934</v>
      </c>
      <c r="D67" s="224" t="s">
        <v>289</v>
      </c>
      <c r="E67" s="227"/>
      <c r="F67" s="227"/>
      <c r="G67" s="229"/>
      <c r="H67" s="227"/>
      <c r="I67" s="225"/>
    </row>
    <row r="68" spans="1:9" ht="16.2">
      <c r="A68" s="111"/>
      <c r="B68" s="41"/>
      <c r="C68" s="227" t="s">
        <v>290</v>
      </c>
      <c r="E68" s="47"/>
      <c r="F68" s="61"/>
      <c r="G68" s="61"/>
      <c r="H68" s="61"/>
      <c r="I68" s="91"/>
    </row>
    <row r="69" spans="1:9" ht="16.2">
      <c r="A69" s="41"/>
      <c r="C69" s="306" t="s">
        <v>934</v>
      </c>
      <c r="D69" s="258" t="s">
        <v>61</v>
      </c>
      <c r="E69" s="61"/>
      <c r="F69" s="61"/>
      <c r="G69" s="61"/>
      <c r="H69" s="61"/>
    </row>
    <row r="70" spans="1:9" ht="16.2">
      <c r="A70" s="41"/>
      <c r="C70" s="306" t="s">
        <v>934</v>
      </c>
      <c r="D70" s="258" t="s">
        <v>62</v>
      </c>
      <c r="E70" s="47"/>
      <c r="F70" s="61"/>
      <c r="G70" s="61"/>
      <c r="H70" s="61"/>
    </row>
    <row r="71" spans="1:9" ht="16.2">
      <c r="A71" s="41"/>
      <c r="C71" s="306" t="s">
        <v>934</v>
      </c>
      <c r="D71" s="258" t="s">
        <v>63</v>
      </c>
      <c r="E71" s="61"/>
      <c r="F71" s="61"/>
      <c r="G71" s="61"/>
      <c r="H71" s="61"/>
    </row>
    <row r="72" spans="1:9" ht="16.2">
      <c r="A72" s="41"/>
      <c r="C72" s="306" t="s">
        <v>934</v>
      </c>
      <c r="D72" s="258" t="s">
        <v>66</v>
      </c>
      <c r="E72" s="61"/>
      <c r="F72" s="61"/>
      <c r="G72" s="61"/>
      <c r="H72" s="61"/>
    </row>
    <row r="73" spans="1:9" ht="16.2">
      <c r="A73" s="41"/>
      <c r="C73" s="306" t="s">
        <v>934</v>
      </c>
      <c r="D73" s="258" t="s">
        <v>67</v>
      </c>
      <c r="E73" s="47"/>
      <c r="F73" s="61"/>
      <c r="G73" s="61"/>
      <c r="H73" s="61"/>
    </row>
    <row r="74" spans="1:9" ht="16.2">
      <c r="A74" s="41"/>
      <c r="C74" s="306" t="s">
        <v>934</v>
      </c>
      <c r="D74" s="258" t="s">
        <v>68</v>
      </c>
      <c r="E74" s="61"/>
      <c r="F74" s="61"/>
      <c r="G74" s="61"/>
      <c r="H74" s="61"/>
    </row>
    <row r="75" spans="1:9" ht="16.2">
      <c r="A75" s="41"/>
      <c r="C75" s="306" t="s">
        <v>934</v>
      </c>
      <c r="D75" s="258" t="s">
        <v>73</v>
      </c>
      <c r="E75" s="61"/>
      <c r="F75" s="61"/>
      <c r="G75" s="61"/>
      <c r="H75" s="61"/>
    </row>
    <row r="76" spans="1:9" ht="16.2">
      <c r="A76" s="41"/>
      <c r="C76" s="306" t="s">
        <v>934</v>
      </c>
      <c r="D76" s="258" t="s">
        <v>75</v>
      </c>
      <c r="E76" s="47"/>
      <c r="F76" s="61"/>
      <c r="G76" s="61"/>
      <c r="H76" s="61"/>
    </row>
    <row r="77" spans="1:9" ht="16.2">
      <c r="A77" s="41"/>
      <c r="C77" s="306" t="s">
        <v>934</v>
      </c>
      <c r="D77" s="258" t="s">
        <v>71</v>
      </c>
      <c r="E77" s="47"/>
      <c r="F77" s="61"/>
      <c r="G77" s="61"/>
      <c r="H77" s="61"/>
    </row>
    <row r="78" spans="1:9" ht="16.2">
      <c r="A78" s="41"/>
      <c r="C78" s="306" t="s">
        <v>934</v>
      </c>
      <c r="D78" s="258" t="s">
        <v>76</v>
      </c>
      <c r="E78" s="47"/>
      <c r="F78" s="61"/>
      <c r="G78" s="61"/>
      <c r="H78" s="61"/>
    </row>
    <row r="79" spans="1:9" ht="16.2">
      <c r="A79" s="41"/>
      <c r="C79" s="306" t="s">
        <v>934</v>
      </c>
      <c r="D79" s="258" t="s">
        <v>925</v>
      </c>
      <c r="E79" s="47"/>
      <c r="F79" s="61"/>
      <c r="G79" s="61"/>
      <c r="H79" s="61"/>
    </row>
    <row r="80" spans="1:9" ht="16.2">
      <c r="A80" s="40"/>
      <c r="C80" s="306" t="s">
        <v>934</v>
      </c>
      <c r="D80" s="258" t="s">
        <v>924</v>
      </c>
      <c r="E80" s="47"/>
      <c r="F80" s="61"/>
      <c r="G80" s="61"/>
      <c r="H80" s="61"/>
    </row>
    <row r="81" spans="1:12" ht="16.2">
      <c r="A81" s="40"/>
      <c r="C81" s="306" t="s">
        <v>934</v>
      </c>
      <c r="D81" s="258" t="s">
        <v>79</v>
      </c>
      <c r="E81" s="47"/>
      <c r="F81" s="61"/>
      <c r="G81" s="61"/>
      <c r="H81" s="61"/>
    </row>
    <row r="82" spans="1:12" ht="16.2">
      <c r="A82" s="40"/>
      <c r="C82" s="306" t="s">
        <v>934</v>
      </c>
      <c r="D82" s="258" t="s">
        <v>83</v>
      </c>
      <c r="E82" s="47"/>
      <c r="F82" s="61"/>
      <c r="G82" s="61"/>
      <c r="H82" s="61"/>
    </row>
    <row r="83" spans="1:12" ht="16.2">
      <c r="A83" s="40"/>
      <c r="C83" s="306" t="s">
        <v>934</v>
      </c>
      <c r="D83" s="258" t="s">
        <v>86</v>
      </c>
      <c r="E83" s="47"/>
      <c r="F83" s="61"/>
      <c r="G83" s="61"/>
      <c r="H83" s="61"/>
    </row>
    <row r="84" spans="1:12" ht="16.2">
      <c r="A84" s="40"/>
      <c r="C84" s="306" t="s">
        <v>934</v>
      </c>
      <c r="D84" s="258" t="s">
        <v>90</v>
      </c>
      <c r="E84" s="61"/>
      <c r="F84" s="61"/>
      <c r="G84" s="61"/>
      <c r="H84" s="61"/>
    </row>
    <row r="85" spans="1:12" ht="16.2">
      <c r="A85" s="40"/>
      <c r="C85" s="306" t="s">
        <v>934</v>
      </c>
      <c r="D85" s="481" t="s">
        <v>34</v>
      </c>
      <c r="E85" s="482"/>
      <c r="F85" s="483"/>
      <c r="G85" s="229"/>
      <c r="H85" s="227"/>
      <c r="I85" s="227"/>
      <c r="J85" s="227"/>
      <c r="K85" s="227"/>
      <c r="L85" s="227"/>
    </row>
    <row r="86" spans="1:12" s="248" customFormat="1" ht="15.6" customHeight="1">
      <c r="A86" s="99"/>
      <c r="B86" s="12"/>
      <c r="C86" s="50" t="s">
        <v>1177</v>
      </c>
      <c r="E86" s="50"/>
      <c r="F86" s="227"/>
      <c r="G86" s="227"/>
      <c r="H86" s="222"/>
      <c r="I86" s="227"/>
      <c r="J86" s="227"/>
      <c r="K86" s="478"/>
      <c r="L86" s="480"/>
    </row>
    <row r="87" spans="1:12" s="229" customFormat="1" ht="16.2">
      <c r="A87" s="111"/>
      <c r="B87" s="227"/>
      <c r="C87" s="227"/>
      <c r="D87" s="227"/>
      <c r="E87" s="227"/>
      <c r="F87" s="227"/>
      <c r="G87" s="227"/>
      <c r="H87" s="225"/>
      <c r="I87" s="225"/>
      <c r="K87" s="248"/>
    </row>
    <row r="88" spans="1:12" s="281" customFormat="1" ht="16.2">
      <c r="A88" s="222"/>
      <c r="B88" s="227"/>
      <c r="C88" s="264" t="s">
        <v>35</v>
      </c>
      <c r="D88" s="222"/>
      <c r="E88" s="222"/>
      <c r="F88" s="222"/>
      <c r="G88" s="222"/>
      <c r="I88" s="227"/>
      <c r="J88" s="227"/>
      <c r="K88" s="227"/>
      <c r="L88" s="227"/>
    </row>
    <row r="89" spans="1:12" s="281" customFormat="1" ht="16.2">
      <c r="A89" s="222"/>
      <c r="B89" s="227"/>
      <c r="C89" s="498" t="s">
        <v>40</v>
      </c>
      <c r="D89" s="499"/>
      <c r="E89" s="499"/>
      <c r="F89" s="499"/>
      <c r="G89" s="499"/>
      <c r="H89" s="499"/>
      <c r="I89" s="499"/>
      <c r="J89" s="499"/>
      <c r="K89" s="499"/>
      <c r="L89" s="500"/>
    </row>
    <row r="90" spans="1:12" s="281" customFormat="1" ht="16.2">
      <c r="A90" s="222"/>
      <c r="B90" s="227"/>
      <c r="C90" s="501"/>
      <c r="D90" s="502"/>
      <c r="E90" s="502"/>
      <c r="F90" s="502"/>
      <c r="G90" s="502"/>
      <c r="H90" s="502"/>
      <c r="I90" s="502"/>
      <c r="J90" s="502"/>
      <c r="K90" s="502"/>
      <c r="L90" s="503"/>
    </row>
    <row r="91" spans="1:12" s="229" customFormat="1" ht="16.8" thickBot="1">
      <c r="A91" s="87"/>
      <c r="B91" s="278"/>
      <c r="C91" s="278"/>
      <c r="D91" s="278"/>
      <c r="E91" s="278"/>
      <c r="F91" s="278"/>
      <c r="G91" s="278"/>
      <c r="H91" s="278"/>
      <c r="I91" s="278"/>
      <c r="J91" s="278"/>
      <c r="K91" s="278"/>
      <c r="L91" s="278"/>
    </row>
    <row r="92" spans="1:12" ht="16.8" thickTop="1">
      <c r="A92" s="265" t="s">
        <v>318</v>
      </c>
      <c r="B92" s="282" t="s">
        <v>317</v>
      </c>
      <c r="C92" s="235" t="s">
        <v>993</v>
      </c>
      <c r="D92" s="233"/>
      <c r="E92" s="233"/>
      <c r="F92" s="233"/>
      <c r="G92" s="233"/>
      <c r="H92" s="233"/>
      <c r="I92" s="233"/>
      <c r="J92" s="233"/>
      <c r="K92" s="233"/>
      <c r="L92" s="233"/>
    </row>
    <row r="93" spans="1:12" ht="16.2">
      <c r="A93" s="111"/>
      <c r="B93" s="307" t="s">
        <v>934</v>
      </c>
      <c r="C93" s="237" t="s">
        <v>994</v>
      </c>
      <c r="D93" s="227"/>
      <c r="E93" s="227"/>
      <c r="F93" s="227"/>
      <c r="G93" s="227"/>
      <c r="H93" s="227"/>
      <c r="I93" s="225"/>
    </row>
    <row r="94" spans="1:12" s="229" customFormat="1" ht="16.2">
      <c r="A94" s="111"/>
      <c r="B94" s="227"/>
      <c r="C94" s="227" t="s">
        <v>287</v>
      </c>
      <c r="E94" s="227"/>
      <c r="F94" s="227"/>
      <c r="G94" s="227"/>
      <c r="H94" s="227"/>
      <c r="I94" s="225"/>
      <c r="K94" s="248"/>
    </row>
    <row r="95" spans="1:12" ht="16.2">
      <c r="A95" s="111"/>
      <c r="B95" s="229"/>
      <c r="C95" s="306" t="s">
        <v>934</v>
      </c>
      <c r="D95" s="224" t="s">
        <v>288</v>
      </c>
      <c r="E95" s="227"/>
      <c r="F95" s="227"/>
      <c r="G95" s="229"/>
      <c r="H95" s="227"/>
      <c r="I95" s="225"/>
    </row>
    <row r="96" spans="1:12" ht="16.2">
      <c r="A96" s="111"/>
      <c r="B96" s="229"/>
      <c r="C96" s="306" t="s">
        <v>934</v>
      </c>
      <c r="D96" s="258" t="s">
        <v>1178</v>
      </c>
      <c r="E96" s="227"/>
      <c r="F96" s="227"/>
      <c r="G96" s="229"/>
      <c r="H96" s="227"/>
      <c r="I96" s="225"/>
    </row>
    <row r="97" spans="1:9" ht="16.2">
      <c r="A97" s="111"/>
      <c r="B97" s="229"/>
      <c r="C97" s="306" t="s">
        <v>934</v>
      </c>
      <c r="D97" s="224" t="s">
        <v>289</v>
      </c>
      <c r="E97" s="227"/>
      <c r="F97" s="227"/>
      <c r="G97" s="229"/>
      <c r="H97" s="227"/>
      <c r="I97" s="225"/>
    </row>
    <row r="98" spans="1:9" ht="16.2">
      <c r="A98" s="111"/>
      <c r="B98" s="227"/>
      <c r="C98" s="227" t="s">
        <v>290</v>
      </c>
      <c r="D98" s="229"/>
      <c r="E98" s="47"/>
      <c r="F98" s="224"/>
      <c r="G98" s="224"/>
      <c r="H98" s="224"/>
      <c r="I98" s="91"/>
    </row>
    <row r="99" spans="1:9" ht="16.2">
      <c r="A99" s="41"/>
      <c r="C99" s="306" t="s">
        <v>934</v>
      </c>
      <c r="D99" s="224" t="s">
        <v>129</v>
      </c>
      <c r="E99" s="47"/>
      <c r="F99" s="61"/>
      <c r="G99" s="41"/>
      <c r="H99" s="41"/>
    </row>
    <row r="100" spans="1:9" ht="16.2">
      <c r="A100" s="41"/>
      <c r="C100" s="306" t="s">
        <v>934</v>
      </c>
      <c r="D100" s="224" t="s">
        <v>130</v>
      </c>
      <c r="E100" s="47"/>
      <c r="F100" s="61"/>
      <c r="G100" s="41"/>
      <c r="H100" s="41"/>
    </row>
    <row r="101" spans="1:9" ht="16.2">
      <c r="A101" s="41"/>
      <c r="C101" s="306" t="s">
        <v>934</v>
      </c>
      <c r="D101" s="224" t="s">
        <v>131</v>
      </c>
      <c r="E101" s="47"/>
      <c r="F101" s="61"/>
      <c r="G101" s="52"/>
      <c r="H101" s="41"/>
    </row>
    <row r="102" spans="1:9" ht="16.2">
      <c r="A102" s="41"/>
      <c r="C102" s="306" t="s">
        <v>934</v>
      </c>
      <c r="D102" s="224" t="s">
        <v>133</v>
      </c>
      <c r="E102" s="47"/>
      <c r="F102" s="61"/>
      <c r="G102" s="41"/>
      <c r="H102" s="41"/>
    </row>
    <row r="103" spans="1:9" ht="16.2">
      <c r="A103" s="41"/>
      <c r="C103" s="306" t="s">
        <v>934</v>
      </c>
      <c r="D103" s="224" t="s">
        <v>135</v>
      </c>
      <c r="E103" s="47"/>
      <c r="F103" s="61"/>
      <c r="G103" s="41"/>
      <c r="H103" s="41"/>
    </row>
    <row r="104" spans="1:9" ht="16.2">
      <c r="A104" s="41"/>
      <c r="C104" s="306" t="s">
        <v>934</v>
      </c>
      <c r="D104" s="224" t="s">
        <v>136</v>
      </c>
      <c r="E104" s="47"/>
      <c r="F104" s="61"/>
      <c r="G104" s="52"/>
      <c r="H104" s="41"/>
    </row>
    <row r="105" spans="1:9" ht="16.2">
      <c r="A105" s="41"/>
      <c r="C105" s="306" t="s">
        <v>934</v>
      </c>
      <c r="D105" s="224" t="s">
        <v>137</v>
      </c>
      <c r="E105" s="47"/>
      <c r="F105" s="61"/>
      <c r="G105" s="41"/>
      <c r="H105" s="41"/>
    </row>
    <row r="106" spans="1:9" ht="16.2">
      <c r="A106" s="41"/>
      <c r="C106" s="306" t="s">
        <v>934</v>
      </c>
      <c r="D106" s="224" t="s">
        <v>138</v>
      </c>
      <c r="E106" s="47"/>
      <c r="F106" s="61"/>
      <c r="G106" s="41"/>
      <c r="H106" s="41"/>
    </row>
    <row r="107" spans="1:9" ht="16.2">
      <c r="A107" s="41"/>
      <c r="C107" s="306" t="s">
        <v>934</v>
      </c>
      <c r="D107" s="224" t="s">
        <v>139</v>
      </c>
      <c r="E107" s="47"/>
      <c r="F107" s="61"/>
      <c r="G107" s="52"/>
      <c r="H107" s="41"/>
    </row>
    <row r="108" spans="1:9" ht="16.2">
      <c r="A108" s="41"/>
      <c r="C108" s="306" t="s">
        <v>934</v>
      </c>
      <c r="D108" s="224" t="s">
        <v>140</v>
      </c>
      <c r="E108" s="47"/>
      <c r="F108" s="61"/>
      <c r="G108" s="41"/>
      <c r="H108" s="41"/>
    </row>
    <row r="109" spans="1:9" ht="16.2">
      <c r="A109" s="41"/>
      <c r="C109" s="306" t="s">
        <v>934</v>
      </c>
      <c r="D109" s="224" t="s">
        <v>141</v>
      </c>
      <c r="E109" s="47"/>
      <c r="F109" s="61"/>
      <c r="G109" s="41"/>
      <c r="H109" s="41"/>
    </row>
    <row r="110" spans="1:9" ht="16.2">
      <c r="A110" s="41"/>
      <c r="C110" s="306" t="s">
        <v>934</v>
      </c>
      <c r="D110" s="224" t="s">
        <v>142</v>
      </c>
      <c r="E110" s="47"/>
      <c r="F110" s="61"/>
      <c r="G110" s="41"/>
      <c r="H110" s="41"/>
    </row>
    <row r="111" spans="1:9" ht="16.2">
      <c r="A111" s="41"/>
      <c r="C111" s="306" t="s">
        <v>934</v>
      </c>
      <c r="D111" s="224" t="s">
        <v>143</v>
      </c>
      <c r="E111" s="47"/>
      <c r="F111" s="61"/>
      <c r="G111" s="41"/>
      <c r="H111" s="41"/>
    </row>
    <row r="112" spans="1:9" ht="16.2">
      <c r="A112" s="41"/>
      <c r="C112" s="306" t="s">
        <v>934</v>
      </c>
      <c r="D112" s="224" t="s">
        <v>144</v>
      </c>
      <c r="E112" s="47"/>
      <c r="F112" s="61"/>
      <c r="G112" s="41"/>
      <c r="H112" s="41"/>
    </row>
    <row r="113" spans="1:12" ht="16.2">
      <c r="A113" s="41"/>
      <c r="C113" s="306" t="s">
        <v>934</v>
      </c>
      <c r="D113" s="224" t="s">
        <v>145</v>
      </c>
      <c r="E113" s="47"/>
      <c r="F113" s="61"/>
      <c r="G113" s="52"/>
      <c r="H113" s="41"/>
    </row>
    <row r="114" spans="1:12" ht="16.2">
      <c r="A114" s="41"/>
      <c r="C114" s="306" t="s">
        <v>934</v>
      </c>
      <c r="D114" s="224" t="s">
        <v>146</v>
      </c>
      <c r="E114" s="47"/>
      <c r="F114" s="61"/>
      <c r="G114" s="41"/>
      <c r="H114" s="41"/>
    </row>
    <row r="115" spans="1:12" ht="16.2">
      <c r="A115" s="41"/>
      <c r="C115" s="306" t="s">
        <v>934</v>
      </c>
      <c r="D115" s="481" t="s">
        <v>34</v>
      </c>
      <c r="E115" s="482"/>
      <c r="F115" s="483"/>
      <c r="G115" s="229"/>
      <c r="H115" s="227"/>
      <c r="I115" s="227"/>
      <c r="J115" s="227"/>
      <c r="K115" s="227"/>
      <c r="L115" s="227"/>
    </row>
    <row r="116" spans="1:12" s="248" customFormat="1" ht="15.6" customHeight="1">
      <c r="A116" s="99"/>
      <c r="B116" s="12"/>
      <c r="C116" s="50" t="s">
        <v>1177</v>
      </c>
      <c r="E116" s="50"/>
      <c r="F116" s="227"/>
      <c r="G116" s="227"/>
      <c r="H116" s="222"/>
      <c r="I116" s="227"/>
      <c r="J116" s="227"/>
      <c r="K116" s="478"/>
      <c r="L116" s="480"/>
    </row>
    <row r="117" spans="1:12" ht="16.2">
      <c r="A117" s="111"/>
      <c r="B117" s="227"/>
      <c r="C117" s="227"/>
      <c r="D117" s="227"/>
      <c r="E117" s="227"/>
      <c r="F117" s="227"/>
      <c r="G117" s="227"/>
      <c r="H117" s="225"/>
      <c r="I117" s="225"/>
      <c r="J117" s="229"/>
      <c r="L117" s="229"/>
    </row>
    <row r="118" spans="1:12" s="281" customFormat="1" ht="16.2">
      <c r="A118" s="222"/>
      <c r="B118" s="227"/>
      <c r="C118" s="264" t="s">
        <v>35</v>
      </c>
      <c r="D118" s="222"/>
      <c r="E118" s="222"/>
      <c r="F118" s="222"/>
      <c r="G118" s="222"/>
      <c r="I118" s="227"/>
      <c r="J118" s="227"/>
      <c r="K118" s="227"/>
      <c r="L118" s="227"/>
    </row>
    <row r="119" spans="1:12" s="281" customFormat="1" ht="16.2">
      <c r="A119" s="222"/>
      <c r="B119" s="227"/>
      <c r="C119" s="498" t="s">
        <v>40</v>
      </c>
      <c r="D119" s="499"/>
      <c r="E119" s="499"/>
      <c r="F119" s="499"/>
      <c r="G119" s="499"/>
      <c r="H119" s="499"/>
      <c r="I119" s="499"/>
      <c r="J119" s="499"/>
      <c r="K119" s="499"/>
      <c r="L119" s="500"/>
    </row>
    <row r="120" spans="1:12" s="281" customFormat="1" ht="16.2">
      <c r="A120" s="222"/>
      <c r="B120" s="227"/>
      <c r="C120" s="501"/>
      <c r="D120" s="502"/>
      <c r="E120" s="502"/>
      <c r="F120" s="502"/>
      <c r="G120" s="502"/>
      <c r="H120" s="502"/>
      <c r="I120" s="502"/>
      <c r="J120" s="502"/>
      <c r="K120" s="502"/>
      <c r="L120" s="503"/>
    </row>
    <row r="121" spans="1:12" s="31" customFormat="1" ht="16.2">
      <c r="A121" s="90"/>
      <c r="B121" s="40"/>
      <c r="C121" s="40"/>
      <c r="D121" s="40"/>
      <c r="E121" s="40"/>
      <c r="F121" s="40"/>
      <c r="G121" s="40"/>
      <c r="H121" s="40"/>
      <c r="I121" s="43"/>
      <c r="K121" s="248"/>
    </row>
    <row r="122" spans="1:12" ht="18.600000000000001">
      <c r="A122" s="31"/>
      <c r="B122" s="42"/>
      <c r="C122" s="271" t="s">
        <v>324</v>
      </c>
      <c r="D122" s="40"/>
      <c r="E122" s="40"/>
      <c r="F122" s="40"/>
      <c r="G122" s="40"/>
      <c r="H122" s="40"/>
      <c r="I122" s="43"/>
    </row>
    <row r="123" spans="1:12" s="229" customFormat="1" ht="19.2" thickBot="1">
      <c r="B123" s="42"/>
      <c r="C123" s="263"/>
      <c r="D123" s="222"/>
      <c r="E123" s="222"/>
      <c r="F123" s="222"/>
      <c r="G123" s="222"/>
      <c r="H123" s="222"/>
      <c r="I123" s="225"/>
      <c r="K123" s="248"/>
    </row>
    <row r="124" spans="1:12" ht="16.8" thickTop="1">
      <c r="A124" s="265" t="s">
        <v>328</v>
      </c>
      <c r="B124" s="282" t="s">
        <v>327</v>
      </c>
      <c r="C124" s="235" t="s">
        <v>1182</v>
      </c>
      <c r="D124" s="233"/>
      <c r="E124" s="233"/>
      <c r="F124" s="233"/>
      <c r="G124" s="233"/>
      <c r="H124" s="233"/>
      <c r="I124" s="233"/>
      <c r="J124" s="233"/>
      <c r="K124" s="233"/>
      <c r="L124" s="233"/>
    </row>
    <row r="125" spans="1:12" s="229" customFormat="1" ht="16.2">
      <c r="A125" s="265"/>
      <c r="B125" s="307" t="s">
        <v>934</v>
      </c>
      <c r="C125" s="237" t="s">
        <v>1181</v>
      </c>
      <c r="D125" s="227"/>
      <c r="E125" s="227"/>
      <c r="F125" s="227"/>
      <c r="G125" s="227"/>
      <c r="H125" s="227"/>
      <c r="I125" s="227"/>
      <c r="J125" s="227"/>
      <c r="K125" s="227"/>
      <c r="L125" s="227"/>
    </row>
    <row r="126" spans="1:12" ht="16.2">
      <c r="A126" s="112"/>
      <c r="B126" s="46"/>
      <c r="C126" s="50" t="s">
        <v>329</v>
      </c>
      <c r="D126" s="50"/>
      <c r="E126" s="41"/>
      <c r="F126" s="41"/>
      <c r="G126" s="41"/>
      <c r="H126" s="41"/>
      <c r="I126" s="43"/>
    </row>
    <row r="127" spans="1:12" ht="15.6" customHeight="1">
      <c r="A127" s="112"/>
      <c r="B127" s="46"/>
      <c r="C127" s="306" t="s">
        <v>934</v>
      </c>
      <c r="D127" s="224" t="s">
        <v>523</v>
      </c>
      <c r="E127" s="47"/>
      <c r="F127" s="224"/>
      <c r="G127" s="224"/>
      <c r="H127" s="227"/>
      <c r="I127" s="225"/>
      <c r="J127" s="229"/>
      <c r="L127" s="229"/>
    </row>
    <row r="128" spans="1:12" ht="15.6" customHeight="1">
      <c r="A128" s="112"/>
      <c r="B128" s="46"/>
      <c r="C128" s="306" t="s">
        <v>934</v>
      </c>
      <c r="D128" s="224" t="s">
        <v>14</v>
      </c>
      <c r="E128" s="47"/>
      <c r="F128" s="47"/>
      <c r="G128" s="224"/>
      <c r="H128" s="227"/>
      <c r="I128" s="225"/>
      <c r="J128" s="229"/>
      <c r="L128" s="229"/>
    </row>
    <row r="129" spans="1:12" ht="15.6" customHeight="1">
      <c r="A129" s="112"/>
      <c r="B129" s="46"/>
      <c r="C129" s="306" t="s">
        <v>934</v>
      </c>
      <c r="D129" s="224" t="s">
        <v>989</v>
      </c>
      <c r="E129" s="47"/>
      <c r="F129" s="224"/>
      <c r="G129" s="224"/>
      <c r="H129" s="227"/>
      <c r="I129" s="225"/>
      <c r="J129" s="229"/>
      <c r="L129" s="229"/>
    </row>
    <row r="130" spans="1:12" ht="15.6" customHeight="1">
      <c r="A130" s="112"/>
      <c r="B130" s="46"/>
      <c r="C130" s="306" t="s">
        <v>934</v>
      </c>
      <c r="D130" s="224" t="s">
        <v>990</v>
      </c>
      <c r="E130" s="224"/>
      <c r="F130" s="224"/>
      <c r="G130" s="224"/>
      <c r="H130" s="227"/>
      <c r="I130" s="225"/>
      <c r="J130" s="229"/>
      <c r="L130" s="229"/>
    </row>
    <row r="131" spans="1:12" ht="15.6" customHeight="1">
      <c r="A131" s="112"/>
      <c r="B131" s="46"/>
      <c r="C131" s="306" t="s">
        <v>934</v>
      </c>
      <c r="D131" s="224" t="s">
        <v>16</v>
      </c>
      <c r="E131" s="47"/>
      <c r="F131" s="47"/>
      <c r="G131" s="224"/>
      <c r="H131" s="227"/>
      <c r="I131" s="225"/>
      <c r="J131" s="229"/>
      <c r="L131" s="229"/>
    </row>
    <row r="132" spans="1:12" ht="15.6" customHeight="1">
      <c r="A132" s="112"/>
      <c r="B132" s="46"/>
      <c r="C132" s="306" t="s">
        <v>934</v>
      </c>
      <c r="D132" s="224" t="s">
        <v>18</v>
      </c>
      <c r="E132" s="47"/>
      <c r="F132" s="224"/>
      <c r="G132" s="224"/>
      <c r="H132" s="227"/>
      <c r="I132" s="225"/>
      <c r="J132" s="229"/>
      <c r="L132" s="229"/>
    </row>
    <row r="133" spans="1:12" ht="15.6" customHeight="1">
      <c r="A133" s="112"/>
      <c r="B133" s="46"/>
      <c r="C133" s="306" t="s">
        <v>934</v>
      </c>
      <c r="D133" s="224" t="s">
        <v>21</v>
      </c>
      <c r="E133" s="47"/>
      <c r="F133" s="224"/>
      <c r="G133" s="224"/>
      <c r="H133" s="227"/>
      <c r="I133" s="225"/>
      <c r="J133" s="229"/>
      <c r="L133" s="229"/>
    </row>
    <row r="134" spans="1:12" ht="15.6" customHeight="1">
      <c r="A134" s="112"/>
      <c r="B134" s="46"/>
      <c r="C134" s="306" t="s">
        <v>934</v>
      </c>
      <c r="D134" s="224" t="s">
        <v>23</v>
      </c>
      <c r="E134" s="47"/>
      <c r="F134" s="47"/>
      <c r="G134" s="224"/>
      <c r="H134" s="227"/>
      <c r="I134" s="225"/>
      <c r="J134" s="229"/>
      <c r="L134" s="229"/>
    </row>
    <row r="135" spans="1:12" ht="15.6" customHeight="1">
      <c r="A135" s="112"/>
      <c r="B135" s="46"/>
      <c r="C135" s="306" t="s">
        <v>934</v>
      </c>
      <c r="D135" s="224" t="s">
        <v>24</v>
      </c>
      <c r="E135" s="224"/>
      <c r="F135" s="224"/>
      <c r="G135" s="224"/>
      <c r="H135" s="227"/>
      <c r="I135" s="225"/>
      <c r="J135" s="229"/>
      <c r="L135" s="229"/>
    </row>
    <row r="136" spans="1:12" ht="15.6" customHeight="1">
      <c r="A136" s="112"/>
      <c r="B136" s="46"/>
      <c r="C136" s="306" t="s">
        <v>934</v>
      </c>
      <c r="D136" s="224" t="s">
        <v>679</v>
      </c>
      <c r="E136" s="47"/>
      <c r="F136" s="47"/>
      <c r="G136" s="224"/>
      <c r="H136" s="227"/>
      <c r="I136" s="225"/>
      <c r="J136" s="229"/>
      <c r="L136" s="229"/>
    </row>
    <row r="137" spans="1:12" ht="15.6" customHeight="1">
      <c r="A137" s="112"/>
      <c r="B137" s="46"/>
      <c r="C137" s="306" t="s">
        <v>934</v>
      </c>
      <c r="D137" s="224" t="s">
        <v>29</v>
      </c>
      <c r="E137" s="47"/>
      <c r="F137" s="47"/>
      <c r="G137" s="224"/>
      <c r="H137" s="227"/>
      <c r="I137" s="225"/>
      <c r="J137" s="229"/>
      <c r="L137" s="229"/>
    </row>
    <row r="138" spans="1:12" ht="15.6" customHeight="1">
      <c r="A138" s="112"/>
      <c r="B138" s="46"/>
      <c r="C138" s="306" t="s">
        <v>934</v>
      </c>
      <c r="D138" s="224" t="s">
        <v>30</v>
      </c>
      <c r="E138" s="224"/>
      <c r="F138" s="224"/>
      <c r="G138" s="224"/>
      <c r="H138" s="227"/>
      <c r="I138" s="225"/>
      <c r="J138" s="229"/>
      <c r="L138" s="229"/>
    </row>
    <row r="139" spans="1:12" ht="15.6" customHeight="1">
      <c r="A139" s="112"/>
      <c r="B139" s="46"/>
      <c r="C139" s="306" t="s">
        <v>934</v>
      </c>
      <c r="D139" s="224" t="s">
        <v>565</v>
      </c>
      <c r="E139" s="47"/>
      <c r="F139" s="224"/>
      <c r="G139" s="224"/>
      <c r="H139" s="227"/>
      <c r="I139" s="225"/>
      <c r="J139" s="229"/>
      <c r="L139" s="229"/>
    </row>
    <row r="140" spans="1:12" ht="15.6" customHeight="1">
      <c r="A140" s="112"/>
      <c r="B140" s="46"/>
      <c r="C140" s="306" t="s">
        <v>934</v>
      </c>
      <c r="D140" s="224" t="s">
        <v>525</v>
      </c>
      <c r="E140" s="224"/>
      <c r="F140" s="224"/>
      <c r="G140" s="224"/>
      <c r="H140" s="227"/>
      <c r="I140" s="225"/>
      <c r="J140" s="229"/>
      <c r="L140" s="229"/>
    </row>
    <row r="141" spans="1:12" ht="15.6" customHeight="1">
      <c r="A141" s="112"/>
      <c r="B141" s="46"/>
      <c r="C141" s="306" t="s">
        <v>934</v>
      </c>
      <c r="D141" s="481" t="s">
        <v>34</v>
      </c>
      <c r="E141" s="482"/>
      <c r="F141" s="483"/>
      <c r="G141" s="229"/>
      <c r="H141" s="227"/>
      <c r="I141" s="227"/>
      <c r="J141" s="227"/>
      <c r="K141" s="227"/>
      <c r="L141" s="227"/>
    </row>
    <row r="142" spans="1:12" s="229" customFormat="1" ht="15.6" customHeight="1">
      <c r="A142" s="112"/>
      <c r="B142" s="46"/>
      <c r="C142" s="227"/>
      <c r="D142" s="227"/>
      <c r="E142" s="227"/>
      <c r="F142" s="227"/>
      <c r="G142" s="227"/>
      <c r="H142" s="227"/>
      <c r="I142" s="225"/>
      <c r="K142" s="248"/>
    </row>
    <row r="143" spans="1:12" s="281" customFormat="1" ht="16.2">
      <c r="A143" s="222"/>
      <c r="B143" s="227"/>
      <c r="C143" s="264" t="s">
        <v>35</v>
      </c>
      <c r="D143" s="222"/>
      <c r="E143" s="222"/>
      <c r="F143" s="222"/>
      <c r="G143" s="222"/>
      <c r="I143" s="227"/>
      <c r="J143" s="227"/>
      <c r="K143" s="227"/>
      <c r="L143" s="227"/>
    </row>
    <row r="144" spans="1:12" s="281" customFormat="1" ht="16.2">
      <c r="A144" s="222"/>
      <c r="B144" s="227"/>
      <c r="C144" s="498" t="s">
        <v>40</v>
      </c>
      <c r="D144" s="499"/>
      <c r="E144" s="499"/>
      <c r="F144" s="499"/>
      <c r="G144" s="499"/>
      <c r="H144" s="499"/>
      <c r="I144" s="499"/>
      <c r="J144" s="499"/>
      <c r="K144" s="499"/>
      <c r="L144" s="500"/>
    </row>
    <row r="145" spans="1:12" s="281" customFormat="1" ht="16.2">
      <c r="A145" s="222"/>
      <c r="B145" s="227"/>
      <c r="C145" s="501"/>
      <c r="D145" s="502"/>
      <c r="E145" s="502"/>
      <c r="F145" s="502"/>
      <c r="G145" s="502"/>
      <c r="H145" s="502"/>
      <c r="I145" s="502"/>
      <c r="J145" s="502"/>
      <c r="K145" s="502"/>
      <c r="L145" s="503"/>
    </row>
    <row r="146" spans="1:12" s="31" customFormat="1" ht="16.8" thickBot="1">
      <c r="A146" s="112"/>
      <c r="B146" s="75"/>
      <c r="C146" s="75"/>
      <c r="D146" s="75"/>
      <c r="E146" s="75"/>
      <c r="F146" s="75"/>
      <c r="G146" s="75"/>
      <c r="H146" s="75"/>
      <c r="I146" s="225"/>
      <c r="J146" s="229"/>
      <c r="K146" s="248"/>
      <c r="L146" s="229"/>
    </row>
    <row r="147" spans="1:12" ht="16.8" thickTop="1">
      <c r="A147" s="265" t="s">
        <v>342</v>
      </c>
      <c r="B147" s="282" t="s">
        <v>341</v>
      </c>
      <c r="C147" s="235" t="s">
        <v>991</v>
      </c>
      <c r="D147" s="233"/>
      <c r="E147" s="233"/>
      <c r="F147" s="233"/>
      <c r="G147" s="233"/>
      <c r="H147" s="233"/>
      <c r="I147" s="233"/>
      <c r="J147" s="233"/>
      <c r="K147" s="233"/>
      <c r="L147" s="233"/>
    </row>
    <row r="148" spans="1:12" s="229" customFormat="1" ht="16.2">
      <c r="A148" s="90"/>
      <c r="B148" s="307" t="s">
        <v>934</v>
      </c>
      <c r="C148" s="237" t="s">
        <v>992</v>
      </c>
      <c r="D148" s="227"/>
      <c r="E148" s="227"/>
      <c r="F148" s="227"/>
      <c r="G148" s="222"/>
      <c r="H148" s="227"/>
      <c r="I148" s="33"/>
      <c r="K148" s="248"/>
    </row>
    <row r="149" spans="1:12" ht="15.6" customHeight="1">
      <c r="A149" s="90"/>
      <c r="B149" s="227"/>
      <c r="C149" s="45" t="s">
        <v>343</v>
      </c>
      <c r="D149" s="47"/>
      <c r="E149" s="224"/>
      <c r="F149" s="224"/>
      <c r="G149" s="224"/>
      <c r="H149" s="227"/>
      <c r="I149" s="225"/>
      <c r="J149" s="229"/>
      <c r="L149" s="229"/>
    </row>
    <row r="150" spans="1:12" ht="16.2">
      <c r="A150" s="90"/>
      <c r="B150" s="227"/>
      <c r="C150" s="306" t="s">
        <v>934</v>
      </c>
      <c r="D150" s="258" t="s">
        <v>61</v>
      </c>
      <c r="E150" s="224"/>
      <c r="F150" s="224"/>
      <c r="G150" s="224"/>
      <c r="H150" s="224"/>
      <c r="I150" s="43"/>
    </row>
    <row r="151" spans="1:12" ht="16.2">
      <c r="A151" s="90"/>
      <c r="B151" s="227"/>
      <c r="C151" s="306" t="s">
        <v>934</v>
      </c>
      <c r="D151" s="258" t="s">
        <v>62</v>
      </c>
      <c r="E151" s="47"/>
      <c r="F151" s="224"/>
      <c r="G151" s="224"/>
      <c r="H151" s="224"/>
      <c r="I151" s="43"/>
    </row>
    <row r="152" spans="1:12" ht="16.2">
      <c r="A152" s="90"/>
      <c r="B152" s="227"/>
      <c r="C152" s="306" t="s">
        <v>934</v>
      </c>
      <c r="D152" s="258" t="s">
        <v>63</v>
      </c>
      <c r="E152" s="224"/>
      <c r="F152" s="224"/>
      <c r="G152" s="224"/>
      <c r="H152" s="224"/>
      <c r="I152" s="43"/>
    </row>
    <row r="153" spans="1:12" ht="16.2">
      <c r="A153" s="90"/>
      <c r="B153" s="227"/>
      <c r="C153" s="306" t="s">
        <v>934</v>
      </c>
      <c r="D153" s="258" t="s">
        <v>66</v>
      </c>
      <c r="E153" s="224"/>
      <c r="F153" s="224"/>
      <c r="G153" s="224"/>
      <c r="H153" s="224"/>
      <c r="I153" s="43"/>
    </row>
    <row r="154" spans="1:12" ht="16.2">
      <c r="A154" s="90"/>
      <c r="B154" s="227"/>
      <c r="C154" s="306" t="s">
        <v>934</v>
      </c>
      <c r="D154" s="258" t="s">
        <v>67</v>
      </c>
      <c r="E154" s="47"/>
      <c r="F154" s="224"/>
      <c r="G154" s="224"/>
      <c r="H154" s="224"/>
      <c r="I154" s="43"/>
    </row>
    <row r="155" spans="1:12" ht="16.2">
      <c r="A155" s="90"/>
      <c r="B155" s="227"/>
      <c r="C155" s="306" t="s">
        <v>934</v>
      </c>
      <c r="D155" s="258" t="s">
        <v>68</v>
      </c>
      <c r="E155" s="224"/>
      <c r="F155" s="224"/>
      <c r="G155" s="224"/>
      <c r="H155" s="224"/>
      <c r="I155" s="43"/>
    </row>
    <row r="156" spans="1:12" ht="16.2">
      <c r="A156" s="90"/>
      <c r="B156" s="227"/>
      <c r="C156" s="306" t="s">
        <v>934</v>
      </c>
      <c r="D156" s="258" t="s">
        <v>73</v>
      </c>
      <c r="E156" s="224"/>
      <c r="F156" s="224"/>
      <c r="G156" s="224"/>
      <c r="H156" s="224"/>
      <c r="I156" s="43"/>
    </row>
    <row r="157" spans="1:12" ht="16.2">
      <c r="A157" s="90"/>
      <c r="B157" s="227"/>
      <c r="C157" s="306" t="s">
        <v>934</v>
      </c>
      <c r="D157" s="258" t="s">
        <v>75</v>
      </c>
      <c r="E157" s="47"/>
      <c r="F157" s="224"/>
      <c r="G157" s="224"/>
      <c r="H157" s="224"/>
      <c r="I157" s="43"/>
    </row>
    <row r="158" spans="1:12" ht="16.2">
      <c r="A158" s="90"/>
      <c r="B158" s="227"/>
      <c r="C158" s="306" t="s">
        <v>934</v>
      </c>
      <c r="D158" s="258" t="s">
        <v>71</v>
      </c>
      <c r="E158" s="47"/>
      <c r="F158" s="224"/>
      <c r="G158" s="224"/>
      <c r="H158" s="224"/>
      <c r="I158" s="43"/>
    </row>
    <row r="159" spans="1:12" ht="16.2">
      <c r="A159" s="90"/>
      <c r="B159" s="227"/>
      <c r="C159" s="306" t="s">
        <v>934</v>
      </c>
      <c r="D159" s="258" t="s">
        <v>76</v>
      </c>
      <c r="E159" s="47"/>
      <c r="F159" s="224"/>
      <c r="G159" s="224"/>
      <c r="H159" s="224"/>
      <c r="I159" s="43"/>
    </row>
    <row r="160" spans="1:12" ht="16.2">
      <c r="A160" s="90"/>
      <c r="B160" s="227"/>
      <c r="C160" s="306" t="s">
        <v>934</v>
      </c>
      <c r="D160" s="258" t="s">
        <v>925</v>
      </c>
      <c r="E160" s="47"/>
      <c r="F160" s="224"/>
      <c r="G160" s="224"/>
      <c r="H160" s="224"/>
      <c r="I160" s="43"/>
    </row>
    <row r="161" spans="1:12" ht="16.2">
      <c r="A161" s="90"/>
      <c r="B161" s="227"/>
      <c r="C161" s="306" t="s">
        <v>934</v>
      </c>
      <c r="D161" s="258" t="s">
        <v>924</v>
      </c>
      <c r="E161" s="47"/>
      <c r="F161" s="224"/>
      <c r="G161" s="224"/>
      <c r="H161" s="224"/>
      <c r="I161" s="43"/>
    </row>
    <row r="162" spans="1:12" ht="16.2">
      <c r="A162" s="90"/>
      <c r="B162" s="227"/>
      <c r="C162" s="306" t="s">
        <v>934</v>
      </c>
      <c r="D162" s="258" t="s">
        <v>79</v>
      </c>
      <c r="E162" s="47"/>
      <c r="F162" s="224"/>
      <c r="G162" s="224"/>
      <c r="H162" s="224"/>
      <c r="I162" s="43"/>
    </row>
    <row r="163" spans="1:12" ht="16.2">
      <c r="A163" s="90"/>
      <c r="B163" s="227"/>
      <c r="C163" s="306" t="s">
        <v>934</v>
      </c>
      <c r="D163" s="258" t="s">
        <v>83</v>
      </c>
      <c r="E163" s="47"/>
      <c r="F163" s="224"/>
      <c r="G163" s="224"/>
      <c r="H163" s="224"/>
      <c r="I163" s="43"/>
    </row>
    <row r="164" spans="1:12" ht="16.2">
      <c r="A164" s="90"/>
      <c r="B164" s="227"/>
      <c r="C164" s="306" t="s">
        <v>934</v>
      </c>
      <c r="D164" s="258" t="s">
        <v>86</v>
      </c>
      <c r="E164" s="47"/>
      <c r="F164" s="224"/>
      <c r="G164" s="224"/>
      <c r="H164" s="224"/>
      <c r="I164" s="43"/>
    </row>
    <row r="165" spans="1:12" ht="16.2">
      <c r="A165" s="90"/>
      <c r="B165" s="227"/>
      <c r="C165" s="306" t="s">
        <v>934</v>
      </c>
      <c r="D165" s="258" t="s">
        <v>90</v>
      </c>
      <c r="E165" s="224"/>
      <c r="F165" s="224"/>
      <c r="G165" s="224"/>
      <c r="H165" s="224"/>
      <c r="I165" s="43"/>
    </row>
    <row r="166" spans="1:12" ht="16.2">
      <c r="A166" s="90"/>
      <c r="B166" s="227"/>
      <c r="C166" s="306" t="s">
        <v>934</v>
      </c>
      <c r="D166" s="481" t="s">
        <v>34</v>
      </c>
      <c r="E166" s="482"/>
      <c r="F166" s="483"/>
      <c r="G166" s="229"/>
      <c r="H166" s="227"/>
      <c r="I166" s="227"/>
      <c r="J166" s="227"/>
      <c r="K166" s="227"/>
      <c r="L166" s="227"/>
    </row>
    <row r="167" spans="1:12" s="229" customFormat="1" ht="16.2">
      <c r="A167" s="90"/>
      <c r="B167" s="46"/>
      <c r="C167" s="227"/>
      <c r="D167" s="227"/>
      <c r="E167" s="227"/>
      <c r="F167" s="227"/>
      <c r="G167" s="227"/>
      <c r="H167" s="227"/>
      <c r="I167" s="225"/>
      <c r="K167" s="248"/>
    </row>
    <row r="168" spans="1:12" s="281" customFormat="1" ht="16.2">
      <c r="A168" s="222"/>
      <c r="B168" s="227"/>
      <c r="C168" s="264" t="s">
        <v>35</v>
      </c>
      <c r="D168" s="222"/>
      <c r="E168" s="222"/>
      <c r="F168" s="222"/>
      <c r="G168" s="222"/>
      <c r="I168" s="227"/>
      <c r="J168" s="227"/>
      <c r="K168" s="227"/>
      <c r="L168" s="227"/>
    </row>
    <row r="169" spans="1:12" s="281" customFormat="1" ht="16.2">
      <c r="A169" s="222"/>
      <c r="B169" s="227"/>
      <c r="C169" s="498" t="s">
        <v>40</v>
      </c>
      <c r="D169" s="499"/>
      <c r="E169" s="499"/>
      <c r="F169" s="499"/>
      <c r="G169" s="499"/>
      <c r="H169" s="499"/>
      <c r="I169" s="499"/>
      <c r="J169" s="499"/>
      <c r="K169" s="499"/>
      <c r="L169" s="500"/>
    </row>
    <row r="170" spans="1:12" s="281" customFormat="1" ht="16.2">
      <c r="A170" s="222"/>
      <c r="B170" s="227"/>
      <c r="C170" s="501"/>
      <c r="D170" s="502"/>
      <c r="E170" s="502"/>
      <c r="F170" s="502"/>
      <c r="G170" s="502"/>
      <c r="H170" s="502"/>
      <c r="I170" s="502"/>
      <c r="J170" s="502"/>
      <c r="K170" s="502"/>
      <c r="L170" s="503"/>
    </row>
    <row r="171" spans="1:12" s="31" customFormat="1" ht="16.8" thickBot="1">
      <c r="A171" s="112"/>
      <c r="B171" s="75"/>
      <c r="C171" s="75"/>
      <c r="D171" s="75"/>
      <c r="E171" s="75"/>
      <c r="F171" s="75"/>
      <c r="G171" s="75"/>
      <c r="H171" s="75"/>
      <c r="I171" s="43"/>
      <c r="K171" s="248"/>
    </row>
    <row r="172" spans="1:12" ht="16.8" thickTop="1">
      <c r="A172" s="265" t="s">
        <v>348</v>
      </c>
      <c r="B172" s="282" t="s">
        <v>1183</v>
      </c>
      <c r="C172" s="235" t="s">
        <v>1184</v>
      </c>
      <c r="D172" s="233"/>
      <c r="E172" s="233"/>
      <c r="F172" s="233"/>
      <c r="G172" s="233"/>
      <c r="H172" s="233"/>
      <c r="I172" s="233"/>
      <c r="J172" s="233"/>
      <c r="K172" s="233"/>
      <c r="L172" s="233"/>
    </row>
    <row r="173" spans="1:12" s="220" customFormat="1" ht="16.2">
      <c r="A173" s="90"/>
      <c r="B173" s="307" t="s">
        <v>934</v>
      </c>
      <c r="C173" s="237" t="s">
        <v>1185</v>
      </c>
      <c r="D173" s="216"/>
      <c r="E173" s="219"/>
      <c r="F173" s="219"/>
      <c r="G173" s="219"/>
      <c r="H173" s="219"/>
      <c r="I173" s="217"/>
      <c r="K173" s="248"/>
    </row>
    <row r="174" spans="1:12" ht="16.2">
      <c r="A174" s="90"/>
      <c r="B174" s="78"/>
      <c r="C174" s="196" t="s">
        <v>351</v>
      </c>
      <c r="D174" s="102"/>
      <c r="E174" s="102"/>
      <c r="F174" s="102"/>
      <c r="G174" s="102"/>
      <c r="H174" s="102"/>
      <c r="I174" s="43"/>
    </row>
    <row r="175" spans="1:12" ht="16.2">
      <c r="A175" s="90"/>
      <c r="B175" s="78"/>
      <c r="C175" s="306" t="s">
        <v>934</v>
      </c>
      <c r="D175" s="224" t="s">
        <v>129</v>
      </c>
      <c r="E175" s="47"/>
      <c r="F175" s="224"/>
      <c r="G175" s="227"/>
      <c r="H175" s="227"/>
      <c r="I175" s="43"/>
    </row>
    <row r="176" spans="1:12" ht="16.2">
      <c r="A176" s="90"/>
      <c r="B176" s="78"/>
      <c r="C176" s="306" t="s">
        <v>934</v>
      </c>
      <c r="D176" s="224" t="s">
        <v>130</v>
      </c>
      <c r="E176" s="47"/>
      <c r="F176" s="224"/>
      <c r="G176" s="227"/>
      <c r="H176" s="227"/>
      <c r="I176" s="43"/>
    </row>
    <row r="177" spans="1:12" ht="16.2">
      <c r="A177" s="90"/>
      <c r="B177" s="78"/>
      <c r="C177" s="306" t="s">
        <v>934</v>
      </c>
      <c r="D177" s="224" t="s">
        <v>131</v>
      </c>
      <c r="E177" s="47"/>
      <c r="F177" s="224"/>
      <c r="G177" s="52"/>
      <c r="H177" s="227"/>
      <c r="I177" s="43"/>
    </row>
    <row r="178" spans="1:12" ht="16.2">
      <c r="A178" s="90"/>
      <c r="B178" s="78"/>
      <c r="C178" s="306" t="s">
        <v>934</v>
      </c>
      <c r="D178" s="224" t="s">
        <v>133</v>
      </c>
      <c r="E178" s="47"/>
      <c r="F178" s="224"/>
      <c r="G178" s="227"/>
      <c r="H178" s="227"/>
      <c r="I178" s="43"/>
    </row>
    <row r="179" spans="1:12" ht="16.2">
      <c r="A179" s="90"/>
      <c r="B179" s="78"/>
      <c r="C179" s="306" t="s">
        <v>934</v>
      </c>
      <c r="D179" s="224" t="s">
        <v>135</v>
      </c>
      <c r="E179" s="47"/>
      <c r="F179" s="224"/>
      <c r="G179" s="227"/>
      <c r="H179" s="227"/>
      <c r="I179" s="43"/>
    </row>
    <row r="180" spans="1:12" ht="16.2">
      <c r="A180" s="90"/>
      <c r="B180" s="78"/>
      <c r="C180" s="306" t="s">
        <v>934</v>
      </c>
      <c r="D180" s="224" t="s">
        <v>136</v>
      </c>
      <c r="E180" s="47"/>
      <c r="F180" s="224"/>
      <c r="G180" s="52"/>
      <c r="H180" s="227"/>
      <c r="I180" s="43"/>
    </row>
    <row r="181" spans="1:12" ht="16.2">
      <c r="A181" s="90"/>
      <c r="B181" s="78"/>
      <c r="C181" s="306" t="s">
        <v>934</v>
      </c>
      <c r="D181" s="224" t="s">
        <v>137</v>
      </c>
      <c r="E181" s="47"/>
      <c r="F181" s="224"/>
      <c r="G181" s="227"/>
      <c r="H181" s="227"/>
      <c r="I181" s="43"/>
    </row>
    <row r="182" spans="1:12" ht="16.2">
      <c r="A182" s="90"/>
      <c r="B182" s="78"/>
      <c r="C182" s="306" t="s">
        <v>934</v>
      </c>
      <c r="D182" s="224" t="s">
        <v>138</v>
      </c>
      <c r="E182" s="47"/>
      <c r="F182" s="224"/>
      <c r="G182" s="227"/>
      <c r="H182" s="227"/>
      <c r="I182" s="43"/>
    </row>
    <row r="183" spans="1:12" ht="16.2">
      <c r="A183" s="90"/>
      <c r="B183" s="78"/>
      <c r="C183" s="306" t="s">
        <v>934</v>
      </c>
      <c r="D183" s="224" t="s">
        <v>139</v>
      </c>
      <c r="E183" s="47"/>
      <c r="F183" s="224"/>
      <c r="G183" s="52"/>
      <c r="H183" s="227"/>
      <c r="I183" s="43"/>
    </row>
    <row r="184" spans="1:12" ht="16.2">
      <c r="A184" s="90"/>
      <c r="B184" s="78"/>
      <c r="C184" s="306" t="s">
        <v>934</v>
      </c>
      <c r="D184" s="224" t="s">
        <v>140</v>
      </c>
      <c r="E184" s="47"/>
      <c r="F184" s="224"/>
      <c r="G184" s="227"/>
      <c r="H184" s="227"/>
      <c r="I184" s="43"/>
    </row>
    <row r="185" spans="1:12" ht="16.2">
      <c r="A185" s="90"/>
      <c r="B185" s="78"/>
      <c r="C185" s="306" t="s">
        <v>934</v>
      </c>
      <c r="D185" s="224" t="s">
        <v>141</v>
      </c>
      <c r="E185" s="47"/>
      <c r="F185" s="224"/>
      <c r="G185" s="227"/>
      <c r="H185" s="227"/>
      <c r="I185" s="43"/>
    </row>
    <row r="186" spans="1:12" ht="16.2">
      <c r="A186" s="90"/>
      <c r="B186" s="78"/>
      <c r="C186" s="306" t="s">
        <v>934</v>
      </c>
      <c r="D186" s="224" t="s">
        <v>142</v>
      </c>
      <c r="E186" s="47"/>
      <c r="F186" s="224"/>
      <c r="G186" s="227"/>
      <c r="H186" s="227"/>
      <c r="I186" s="43"/>
    </row>
    <row r="187" spans="1:12" ht="16.2">
      <c r="A187" s="90"/>
      <c r="B187" s="78"/>
      <c r="C187" s="306" t="s">
        <v>934</v>
      </c>
      <c r="D187" s="224" t="s">
        <v>143</v>
      </c>
      <c r="E187" s="47"/>
      <c r="F187" s="224"/>
      <c r="G187" s="227"/>
      <c r="H187" s="227"/>
      <c r="I187" s="43"/>
    </row>
    <row r="188" spans="1:12" ht="16.2">
      <c r="A188" s="90"/>
      <c r="B188" s="78"/>
      <c r="C188" s="306" t="s">
        <v>934</v>
      </c>
      <c r="D188" s="224" t="s">
        <v>144</v>
      </c>
      <c r="E188" s="47"/>
      <c r="F188" s="224"/>
      <c r="G188" s="227"/>
      <c r="H188" s="227"/>
      <c r="I188" s="43"/>
    </row>
    <row r="189" spans="1:12" ht="16.2">
      <c r="A189" s="90"/>
      <c r="B189" s="78"/>
      <c r="C189" s="306" t="s">
        <v>934</v>
      </c>
      <c r="D189" s="224" t="s">
        <v>145</v>
      </c>
      <c r="E189" s="47"/>
      <c r="F189" s="224"/>
      <c r="G189" s="52"/>
      <c r="H189" s="227"/>
      <c r="I189" s="43"/>
    </row>
    <row r="190" spans="1:12" ht="16.2">
      <c r="A190" s="90"/>
      <c r="B190" s="78"/>
      <c r="C190" s="306" t="s">
        <v>934</v>
      </c>
      <c r="D190" s="224" t="s">
        <v>146</v>
      </c>
      <c r="E190" s="47"/>
      <c r="F190" s="224"/>
      <c r="G190" s="227"/>
      <c r="H190" s="227"/>
      <c r="I190" s="43"/>
    </row>
    <row r="191" spans="1:12" ht="16.2">
      <c r="A191" s="90"/>
      <c r="B191" s="78"/>
      <c r="C191" s="306" t="s">
        <v>934</v>
      </c>
      <c r="D191" s="481" t="s">
        <v>34</v>
      </c>
      <c r="E191" s="482"/>
      <c r="F191" s="483"/>
      <c r="G191" s="229"/>
      <c r="H191" s="227"/>
      <c r="I191" s="227"/>
      <c r="J191" s="227"/>
      <c r="K191" s="227"/>
      <c r="L191" s="227"/>
    </row>
    <row r="192" spans="1:12" ht="16.2">
      <c r="A192" s="112"/>
      <c r="B192" s="46"/>
      <c r="C192" s="227"/>
      <c r="D192" s="227"/>
      <c r="E192" s="227"/>
      <c r="F192" s="227"/>
      <c r="G192" s="227"/>
      <c r="H192" s="227"/>
      <c r="I192" s="225"/>
      <c r="J192" s="229"/>
      <c r="L192" s="229"/>
    </row>
    <row r="193" spans="1:12" s="281" customFormat="1" ht="16.2">
      <c r="A193" s="222"/>
      <c r="B193" s="227"/>
      <c r="C193" s="264" t="s">
        <v>35</v>
      </c>
      <c r="D193" s="222"/>
      <c r="E193" s="222"/>
      <c r="F193" s="222"/>
      <c r="G193" s="222"/>
      <c r="I193" s="227"/>
      <c r="J193" s="227"/>
      <c r="K193" s="227"/>
      <c r="L193" s="227"/>
    </row>
    <row r="194" spans="1:12" s="281" customFormat="1" ht="16.2">
      <c r="A194" s="222"/>
      <c r="B194" s="227"/>
      <c r="C194" s="498" t="s">
        <v>40</v>
      </c>
      <c r="D194" s="499"/>
      <c r="E194" s="499"/>
      <c r="F194" s="499"/>
      <c r="G194" s="499"/>
      <c r="H194" s="499"/>
      <c r="I194" s="499"/>
      <c r="J194" s="499"/>
      <c r="K194" s="499"/>
      <c r="L194" s="500"/>
    </row>
    <row r="195" spans="1:12" s="281" customFormat="1" ht="16.2">
      <c r="A195" s="222"/>
      <c r="B195" s="227"/>
      <c r="C195" s="501"/>
      <c r="D195" s="502"/>
      <c r="E195" s="502"/>
      <c r="F195" s="502"/>
      <c r="G195" s="502"/>
      <c r="H195" s="502"/>
      <c r="I195" s="502"/>
      <c r="J195" s="502"/>
      <c r="K195" s="502"/>
      <c r="L195" s="503"/>
    </row>
    <row r="196" spans="1:12" ht="15.6">
      <c r="A196" s="16"/>
      <c r="B196" s="6"/>
      <c r="C196" s="6"/>
      <c r="D196" s="6"/>
      <c r="E196" s="6"/>
      <c r="F196" s="6"/>
      <c r="G196" s="6"/>
      <c r="H196" s="32"/>
    </row>
    <row r="197" spans="1:12" ht="15.6" hidden="1">
      <c r="A197" s="16"/>
      <c r="B197" s="6"/>
      <c r="C197" s="6"/>
      <c r="D197" s="6"/>
      <c r="E197" s="6"/>
      <c r="F197" s="6"/>
      <c r="G197" s="6"/>
      <c r="H197" s="32"/>
    </row>
    <row r="198" spans="1:12" ht="15.6" hidden="1">
      <c r="A198" s="16"/>
      <c r="B198" s="6"/>
      <c r="C198" s="6"/>
      <c r="D198" s="6"/>
      <c r="E198" s="6"/>
      <c r="F198" s="6"/>
      <c r="G198" s="6"/>
      <c r="H198" s="32"/>
    </row>
    <row r="199" spans="1:12" ht="15" hidden="1" customHeight="1"/>
    <row r="200" spans="1:12" ht="15" hidden="1" customHeight="1"/>
    <row r="201" spans="1:12" ht="15" hidden="1" customHeight="1"/>
    <row r="202" spans="1:12" ht="15" hidden="1" customHeight="1"/>
    <row r="203" spans="1:12" ht="15" hidden="1" customHeight="1"/>
    <row r="204" spans="1:12" ht="15" hidden="1" customHeight="1"/>
    <row r="205" spans="1:12" ht="15" hidden="1" customHeight="1"/>
    <row r="206" spans="1:12" ht="15" hidden="1" customHeight="1"/>
    <row r="207" spans="1:12" ht="15" hidden="1" customHeight="1"/>
    <row r="208" spans="1:12"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customHeight="1"/>
    <row r="248" ht="15" customHeight="1"/>
  </sheetData>
  <sheetProtection sheet="1" objects="1" scenarios="1" insertRows="0" insertHyperlinks="0"/>
  <mergeCells count="21">
    <mergeCell ref="E23:G23"/>
    <mergeCell ref="K86:L86"/>
    <mergeCell ref="K116:L116"/>
    <mergeCell ref="E13:G13"/>
    <mergeCell ref="K14:L14"/>
    <mergeCell ref="K24:L24"/>
    <mergeCell ref="K26:L26"/>
    <mergeCell ref="K56:L56"/>
    <mergeCell ref="C29:L30"/>
    <mergeCell ref="C194:L195"/>
    <mergeCell ref="D141:F141"/>
    <mergeCell ref="D115:F115"/>
    <mergeCell ref="D85:F85"/>
    <mergeCell ref="D55:F55"/>
    <mergeCell ref="D191:F191"/>
    <mergeCell ref="D166:F166"/>
    <mergeCell ref="C59:L60"/>
    <mergeCell ref="C89:L90"/>
    <mergeCell ref="C119:L120"/>
    <mergeCell ref="C144:L145"/>
    <mergeCell ref="C169:L170"/>
  </mergeCells>
  <conditionalFormatting sqref="C31:G31 C61:G61 H36 C36 C146:G146 C196:G198 C171:G171 C174:G174 C126:G126 C121:G121 C27:F27 E8:H8 E9:G12 E15:G15 F16:F22 E37:F39 C40 C142:G142 C149:G149 E25:F25 D148:G148 D173:G173 D117:G117 D93:G93 D87:G87 D63:G63 D57:G57 D35:G35 F32 D32:D33 E33 E99:G114">
    <cfRule type="expression" dxfId="1923" priority="1367" stopIfTrue="1">
      <formula>AND(NE(#REF!,"#"),NE(C8,""),NE(COUNTA($A8:B8),0))</formula>
    </cfRule>
  </conditionalFormatting>
  <conditionalFormatting sqref="G31 G61 G146 G196:G198 G171 G126 G121 G15 G142 G148:G149 G167 G173:G174 G192 G93 G63 G35">
    <cfRule type="expression" dxfId="1922" priority="1370" stopIfTrue="1">
      <formula>AND(NE(#REF!,"#"),COUNTBLANK($B15:$F15)&lt;5,ISBLANK($A15))</formula>
    </cfRule>
  </conditionalFormatting>
  <conditionalFormatting sqref="H61 H196:H198 H126 H31 H121 E36:G36 I36 H146 H171 D8 H9:H13 H15 D15 G16:G22 G27 E41:H54 B57:C57 F33 H142 H148:H149 H167 H173:H174 H192 H117:I117 E98:H98 H93 H87:I87 E68:H84 H63 H57:I57 H35 E40:I40 G25 E32 H99:H114">
    <cfRule type="expression" dxfId="1921" priority="1373" stopIfTrue="1">
      <formula>AND(NE(#REF!,"#"),NE(B8,""),NE(COUNTA($A8:XFD8),0))</formula>
    </cfRule>
  </conditionalFormatting>
  <conditionalFormatting sqref="G31 G61 G146 G196:G198 G171 G126 G121 G15 G142 G148:G149 G167 G173:G174 G192 G93 G63 G35">
    <cfRule type="expression" dxfId="1920" priority="1376" stopIfTrue="1">
      <formula>AND(NE(#REF!,"#"),NE($G15,""),OR(COUNTBLANK($B15:$F15)=5,NE($A15,""),IFERROR(VLOOKUP($G15,INDIRECT("VariableTypes!A2:A"),1,FALSE),TRUE)))</formula>
    </cfRule>
  </conditionalFormatting>
  <conditionalFormatting sqref="G33">
    <cfRule type="expression" dxfId="1919" priority="686" stopIfTrue="1">
      <formula>AND(NE(#REF!,"#"),NE(G33,""),NE(COUNTA($B33:F33),0))</formula>
    </cfRule>
  </conditionalFormatting>
  <conditionalFormatting sqref="H37:H39 G99:G114 G175:G190">
    <cfRule type="expression" dxfId="1918" priority="669" stopIfTrue="1">
      <formula>AND(NE(#REF!,"#"),COUNTBLANK($C37:$F37)&lt;5,ISBLANK($A37))</formula>
    </cfRule>
  </conditionalFormatting>
  <conditionalFormatting sqref="G99:G114 G175:G190">
    <cfRule type="expression" dxfId="1917" priority="637" stopIfTrue="1">
      <formula>AND(NE(#REF!,"#"),NE($G99,""),OR(COUNTBLANK($C99:$F99)=5,NE($A99,""),IFERROR(VLOOKUP($G99,INDIRECT("VariableTypes!A2:A"),1,FALSE),TRUE)))</formula>
    </cfRule>
  </conditionalFormatting>
  <conditionalFormatting sqref="H36 H98 H68 H40">
    <cfRule type="expression" dxfId="1916" priority="1383" stopIfTrue="1">
      <formula>AND(NE(#REF!,"#"),COUNTBLANK($B36:$G36)&lt;5,ISBLANK($A36))</formula>
    </cfRule>
  </conditionalFormatting>
  <conditionalFormatting sqref="H36 H98 H68 H40">
    <cfRule type="expression" dxfId="1915" priority="1387" stopIfTrue="1">
      <formula>AND(NE(#REF!,"#"),NE($H36,""),OR(COUNTBLANK($B36:$G36)=5,NE($A36,""),IFERROR(VLOOKUP($H36,INDIRECT("VariableTypes!A2:A"),1,FALSE),TRUE)))</formula>
    </cfRule>
  </conditionalFormatting>
  <conditionalFormatting sqref="G33">
    <cfRule type="expression" dxfId="1914" priority="1391" stopIfTrue="1">
      <formula>AND(NE(#REF!,"#"),COUNTBLANK($B33:$F33)&lt;5,ISBLANK($C33))</formula>
    </cfRule>
  </conditionalFormatting>
  <conditionalFormatting sqref="H33">
    <cfRule type="expression" dxfId="1913" priority="1393" stopIfTrue="1">
      <formula>AND(NE(#REF!,"#"),NE(H33,""),NE(COUNTA($B33:F33),0))</formula>
    </cfRule>
  </conditionalFormatting>
  <conditionalFormatting sqref="G33">
    <cfRule type="expression" dxfId="1912" priority="1395" stopIfTrue="1">
      <formula>AND(NE(#REF!,"#"),NE($G33,""),OR(COUNTBLANK($B33:$F33)=5,NE($C33,""),IFERROR(VLOOKUP($G33,INDIRECT("VariableTypes!A2:A"),1,FALSE),TRUE)))</formula>
    </cfRule>
  </conditionalFormatting>
  <conditionalFormatting sqref="D122:F123 E175:G190">
    <cfRule type="expression" dxfId="1911" priority="626" stopIfTrue="1">
      <formula>AND(NE(#REF!,"#"),NE(D122,""),NE(COUNTA($A122:C122),0))</formula>
    </cfRule>
  </conditionalFormatting>
  <conditionalFormatting sqref="G122:G123">
    <cfRule type="expression" dxfId="1910" priority="625" stopIfTrue="1">
      <formula>AND(NE(#REF!,"#"),NE(G122,""),NE(COUNTA($B122:F122),0))</formula>
    </cfRule>
  </conditionalFormatting>
  <conditionalFormatting sqref="G122:G123">
    <cfRule type="expression" dxfId="1909" priority="627" stopIfTrue="1">
      <formula>AND(NE(#REF!,"#"),COUNTBLANK($B122:$F122)&lt;5,ISBLANK($C122))</formula>
    </cfRule>
  </conditionalFormatting>
  <conditionalFormatting sqref="H122:H123">
    <cfRule type="expression" dxfId="1908" priority="628" stopIfTrue="1">
      <formula>AND(NE(#REF!,"#"),NE(H122,""),NE(COUNTA($B122:F122),0))</formula>
    </cfRule>
  </conditionalFormatting>
  <conditionalFormatting sqref="G122:G123">
    <cfRule type="expression" dxfId="1907" priority="629" stopIfTrue="1">
      <formula>AND(NE(#REF!,"#"),NE($G122,""),OR(COUNTBLANK($B122:$F122)=5,NE($C122,""),IFERROR(VLOOKUP($G122,INDIRECT("VariableTypes!A2:A"),1,FALSE),TRUE)))</formula>
    </cfRule>
  </conditionalFormatting>
  <conditionalFormatting sqref="G117 G87 G57">
    <cfRule type="expression" dxfId="1906" priority="539" stopIfTrue="1">
      <formula>AND(NE(#REF!,"#"),COUNTBLANK($B57:$F57)&lt;5,ISBLANK($A57))</formula>
    </cfRule>
  </conditionalFormatting>
  <conditionalFormatting sqref="G117 G87 G57">
    <cfRule type="expression" dxfId="1905" priority="541" stopIfTrue="1">
      <formula>AND(NE(#REF!,"#"),NE($G57,""),OR(COUNTBLANK($B57:$F57)=5,NE($A57,""),IFERROR(VLOOKUP($G57,INDIRECT("VariableTypes!A2:A"),1,FALSE),TRUE)))</formula>
    </cfRule>
  </conditionalFormatting>
  <conditionalFormatting sqref="F16:F22 F27">
    <cfRule type="expression" dxfId="1904" priority="5419" stopIfTrue="1">
      <formula>AND(NE(#REF!,"#"),COUNTBLANK($B16:$E16)&lt;5,ISBLANK($A16))</formula>
    </cfRule>
  </conditionalFormatting>
  <conditionalFormatting sqref="F16:F22 F27">
    <cfRule type="expression" dxfId="1903" priority="5423" stopIfTrue="1">
      <formula>AND(NE(#REF!,"#"),NE($F16,""),OR(COUNTBLANK($B16:$E16)=5,NE($A16,""),IFERROR(VLOOKUP($F16,INDIRECT("VariableTypes!A2:A"),1,FALSE),TRUE)))</formula>
    </cfRule>
  </conditionalFormatting>
  <conditionalFormatting sqref="H37:I39 D99:D114 D175:D190">
    <cfRule type="expression" dxfId="1902" priority="5446" stopIfTrue="1">
      <formula>AND(NE(#REF!,"#"),NE(D37,""),NE(COUNTA($A37:A37),0))</formula>
    </cfRule>
  </conditionalFormatting>
  <conditionalFormatting sqref="F25">
    <cfRule type="expression" dxfId="1901" priority="5463" stopIfTrue="1">
      <formula>AND(NE(#REF!,"#"),COUNTBLANK($C25:$E25)&lt;5,ISBLANK($A25))</formula>
    </cfRule>
  </conditionalFormatting>
  <conditionalFormatting sqref="F25">
    <cfRule type="expression" dxfId="1900" priority="5464" stopIfTrue="1">
      <formula>AND(NE(#REF!,"#"),NE($F25,""),OR(COUNTBLANK($C25:$E25)=5,NE($A25,""),IFERROR(VLOOKUP($F25,INDIRECT("VariableTypes!A2:A"),1,FALSE),TRUE)))</formula>
    </cfRule>
  </conditionalFormatting>
  <conditionalFormatting sqref="H172">
    <cfRule type="expression" dxfId="1899" priority="403" stopIfTrue="1">
      <formula>AND(NE(#REF!,"#"),COUNTBLANK($C172:$G172)&lt;5,ISBLANK($B172))</formula>
    </cfRule>
  </conditionalFormatting>
  <conditionalFormatting sqref="H172">
    <cfRule type="expression" dxfId="1898" priority="400" stopIfTrue="1">
      <formula>AND(NE(#REF!,"#"),NE($H172,""),OR(COUNTBLANK($C172:$G172)=5,NE($B172,""),IFERROR(VLOOKUP($H172,INDIRECT("VariableTypes!A2:A"),1,FALSE),TRUE)))</formula>
    </cfRule>
  </conditionalFormatting>
  <conditionalFormatting sqref="I172:L172">
    <cfRule type="expression" dxfId="1897" priority="401" stopIfTrue="1">
      <formula>AND(NE(#REF!,"#"),NE($I172,""),NOT(IFERROR(VLOOKUP($H172,INDIRECT("VariableTypes!$A$2:$D"),4,FALSE),FALSE)))</formula>
    </cfRule>
  </conditionalFormatting>
  <conditionalFormatting sqref="I172:L172">
    <cfRule type="expression" dxfId="1896" priority="402" stopIfTrue="1">
      <formula>AND(NE(#REF!,"#"),IFERROR(VLOOKUP($H172,INDIRECT("VariableTypes!$A$2:$D"),4,FALSE),FALSE))</formula>
    </cfRule>
  </conditionalFormatting>
  <conditionalFormatting sqref="D172:G172">
    <cfRule type="expression" dxfId="1895" priority="397" stopIfTrue="1">
      <formula>AND(NE(#REF!,"#"),NE(D172,""),NE(COUNTA($A172:C172),0))</formula>
    </cfRule>
  </conditionalFormatting>
  <conditionalFormatting sqref="G172">
    <cfRule type="expression" dxfId="1894" priority="398" stopIfTrue="1">
      <formula>AND(NE(#REF!,"#"),COUNTBLANK($C172:$F172)&lt;5,ISBLANK($A172))</formula>
    </cfRule>
  </conditionalFormatting>
  <conditionalFormatting sqref="G172">
    <cfRule type="expression" dxfId="1893" priority="399" stopIfTrue="1">
      <formula>AND(NE(#REF!,"#"),NE($G172,""),OR(COUNTBLANK($C172:$F172)=5,NE($A172,""),IFERROR(VLOOKUP($G172,INDIRECT("VariableTypes!A2:A"),1,FALSE),TRUE)))</formula>
    </cfRule>
  </conditionalFormatting>
  <conditionalFormatting sqref="D7:H7 D125:H125">
    <cfRule type="expression" dxfId="1892" priority="470" stopIfTrue="1">
      <formula>AND(NE(#REF!,"#"),NE(D7,""),NE(COUNTA($B7:C7),0))</formula>
    </cfRule>
  </conditionalFormatting>
  <conditionalFormatting sqref="H34">
    <cfRule type="expression" dxfId="1891" priority="458" stopIfTrue="1">
      <formula>AND(NE(#REF!,"#"),COUNTBLANK($C34:$G34)&lt;5,ISBLANK($B34))</formula>
    </cfRule>
  </conditionalFormatting>
  <conditionalFormatting sqref="H34">
    <cfRule type="expression" dxfId="1890" priority="455" stopIfTrue="1">
      <formula>AND(NE(#REF!,"#"),NE($H34,""),OR(COUNTBLANK($C34:$G34)=5,NE($B34,""),IFERROR(VLOOKUP($H34,INDIRECT("VariableTypes!A2:A"),1,FALSE),TRUE)))</formula>
    </cfRule>
  </conditionalFormatting>
  <conditionalFormatting sqref="I34:L34">
    <cfRule type="expression" dxfId="1889" priority="456" stopIfTrue="1">
      <formula>AND(NE(#REF!,"#"),NE($I34,""),NOT(IFERROR(VLOOKUP($H34,INDIRECT("VariableTypes!$A$2:$D"),4,FALSE),FALSE)))</formula>
    </cfRule>
  </conditionalFormatting>
  <conditionalFormatting sqref="I34:L34">
    <cfRule type="expression" dxfId="1888" priority="457" stopIfTrue="1">
      <formula>AND(NE(#REF!,"#"),IFERROR(VLOOKUP($H34,INDIRECT("VariableTypes!$A$2:$D"),4,FALSE),FALSE))</formula>
    </cfRule>
  </conditionalFormatting>
  <conditionalFormatting sqref="D34:G34">
    <cfRule type="expression" dxfId="1887" priority="452" stopIfTrue="1">
      <formula>AND(NE(#REF!,"#"),NE(D34,""),NE(COUNTA($A34:C34),0))</formula>
    </cfRule>
  </conditionalFormatting>
  <conditionalFormatting sqref="G34">
    <cfRule type="expression" dxfId="1886" priority="453" stopIfTrue="1">
      <formula>AND(NE(#REF!,"#"),COUNTBLANK($C34:$F34)&lt;5,ISBLANK($A34))</formula>
    </cfRule>
  </conditionalFormatting>
  <conditionalFormatting sqref="G34">
    <cfRule type="expression" dxfId="1885" priority="454" stopIfTrue="1">
      <formula>AND(NE(#REF!,"#"),NE($G34,""),OR(COUNTBLANK($C34:$F34)=5,NE($A34,""),IFERROR(VLOOKUP($G34,INDIRECT("VariableTypes!A2:A"),1,FALSE),TRUE)))</formula>
    </cfRule>
  </conditionalFormatting>
  <conditionalFormatting sqref="H125">
    <cfRule type="expression" dxfId="1884" priority="460" stopIfTrue="1">
      <formula>AND(NE(#REF!,"#"),COUNTBLANK($C125:$G125)&lt;5,ISBLANK($B125))</formula>
    </cfRule>
  </conditionalFormatting>
  <conditionalFormatting sqref="H125">
    <cfRule type="expression" dxfId="1883" priority="461" stopIfTrue="1">
      <formula>AND(NE(#REF!,"#"),NE($H125,""),OR(COUNTBLANK($C125:$G125)=5,NE($B125,""),IFERROR(VLOOKUP($H125,INDIRECT("VariableTypes!A2:A"),1,FALSE),TRUE)))</formula>
    </cfRule>
  </conditionalFormatting>
  <conditionalFormatting sqref="H62">
    <cfRule type="expression" dxfId="1882" priority="447" stopIfTrue="1">
      <formula>AND(NE(#REF!,"#"),COUNTBLANK($C62:$G62)&lt;5,ISBLANK($B62))</formula>
    </cfRule>
  </conditionalFormatting>
  <conditionalFormatting sqref="H62">
    <cfRule type="expression" dxfId="1881" priority="444" stopIfTrue="1">
      <formula>AND(NE(#REF!,"#"),NE($H62,""),OR(COUNTBLANK($C62:$G62)=5,NE($B62,""),IFERROR(VLOOKUP($H62,INDIRECT("VariableTypes!A2:A"),1,FALSE),TRUE)))</formula>
    </cfRule>
  </conditionalFormatting>
  <conditionalFormatting sqref="I62:L62">
    <cfRule type="expression" dxfId="1880" priority="445" stopIfTrue="1">
      <formula>AND(NE(#REF!,"#"),NE($I62,""),NOT(IFERROR(VLOOKUP($H62,INDIRECT("VariableTypes!$A$2:$D"),4,FALSE),FALSE)))</formula>
    </cfRule>
  </conditionalFormatting>
  <conditionalFormatting sqref="I62:L62">
    <cfRule type="expression" dxfId="1879" priority="446" stopIfTrue="1">
      <formula>AND(NE(#REF!,"#"),IFERROR(VLOOKUP($H62,INDIRECT("VariableTypes!$A$2:$D"),4,FALSE),FALSE))</formula>
    </cfRule>
  </conditionalFormatting>
  <conditionalFormatting sqref="D62:G62">
    <cfRule type="expression" dxfId="1878" priority="441" stopIfTrue="1">
      <formula>AND(NE(#REF!,"#"),NE(D62,""),NE(COUNTA($A62:C62),0))</formula>
    </cfRule>
  </conditionalFormatting>
  <conditionalFormatting sqref="G62">
    <cfRule type="expression" dxfId="1877" priority="442" stopIfTrue="1">
      <formula>AND(NE(#REF!,"#"),COUNTBLANK($C62:$F62)&lt;5,ISBLANK($A62))</formula>
    </cfRule>
  </conditionalFormatting>
  <conditionalFormatting sqref="G62">
    <cfRule type="expression" dxfId="1876" priority="443" stopIfTrue="1">
      <formula>AND(NE(#REF!,"#"),NE($G62,""),OR(COUNTBLANK($C62:$F62)=5,NE($A62,""),IFERROR(VLOOKUP($G62,INDIRECT("VariableTypes!A2:A"),1,FALSE),TRUE)))</formula>
    </cfRule>
  </conditionalFormatting>
  <conditionalFormatting sqref="H92">
    <cfRule type="expression" dxfId="1875" priority="436" stopIfTrue="1">
      <formula>AND(NE(#REF!,"#"),COUNTBLANK($C92:$G92)&lt;5,ISBLANK($B92))</formula>
    </cfRule>
  </conditionalFormatting>
  <conditionalFormatting sqref="H92">
    <cfRule type="expression" dxfId="1874" priority="433" stopIfTrue="1">
      <formula>AND(NE(#REF!,"#"),NE($H92,""),OR(COUNTBLANK($C92:$G92)=5,NE($B92,""),IFERROR(VLOOKUP($H92,INDIRECT("VariableTypes!A2:A"),1,FALSE),TRUE)))</formula>
    </cfRule>
  </conditionalFormatting>
  <conditionalFormatting sqref="I92:L92">
    <cfRule type="expression" dxfId="1873" priority="434" stopIfTrue="1">
      <formula>AND(NE(#REF!,"#"),NE($I92,""),NOT(IFERROR(VLOOKUP($H92,INDIRECT("VariableTypes!$A$2:$D"),4,FALSE),FALSE)))</formula>
    </cfRule>
  </conditionalFormatting>
  <conditionalFormatting sqref="I92:L92">
    <cfRule type="expression" dxfId="1872" priority="435" stopIfTrue="1">
      <formula>AND(NE(#REF!,"#"),IFERROR(VLOOKUP($H92,INDIRECT("VariableTypes!$A$2:$D"),4,FALSE),FALSE))</formula>
    </cfRule>
  </conditionalFormatting>
  <conditionalFormatting sqref="D92:G92">
    <cfRule type="expression" dxfId="1871" priority="430" stopIfTrue="1">
      <formula>AND(NE(#REF!,"#"),NE(D92,""),NE(COUNTA($A92:C92),0))</formula>
    </cfRule>
  </conditionalFormatting>
  <conditionalFormatting sqref="G92">
    <cfRule type="expression" dxfId="1870" priority="431" stopIfTrue="1">
      <formula>AND(NE(#REF!,"#"),COUNTBLANK($C92:$F92)&lt;5,ISBLANK($A92))</formula>
    </cfRule>
  </conditionalFormatting>
  <conditionalFormatting sqref="G92">
    <cfRule type="expression" dxfId="1869" priority="432" stopIfTrue="1">
      <formula>AND(NE(#REF!,"#"),NE($G92,""),OR(COUNTBLANK($C92:$F92)=5,NE($A92,""),IFERROR(VLOOKUP($G92,INDIRECT("VariableTypes!A2:A"),1,FALSE),TRUE)))</formula>
    </cfRule>
  </conditionalFormatting>
  <conditionalFormatting sqref="I125 H175:H190">
    <cfRule type="expression" dxfId="1868" priority="429" stopIfTrue="1">
      <formula>AND(NE(#REF!,"#"),NE(H125,""),NE(COUNTA($A125:F125),0))</formula>
    </cfRule>
  </conditionalFormatting>
  <conditionalFormatting sqref="H124:K124">
    <cfRule type="expression" dxfId="1867" priority="425" stopIfTrue="1">
      <formula>AND(NE(#REF!,"#"),COUNTBLANK($C124:$G124)&lt;5,ISBLANK($B124))</formula>
    </cfRule>
  </conditionalFormatting>
  <conditionalFormatting sqref="H124:K124">
    <cfRule type="expression" dxfId="1866" priority="422" stopIfTrue="1">
      <formula>AND(NE(#REF!,"#"),NE($H124,""),OR(COUNTBLANK($C124:$G124)=5,NE($B124,""),IFERROR(VLOOKUP($H124,INDIRECT("VariableTypes!A2:A"),1,FALSE),TRUE)))</formula>
    </cfRule>
  </conditionalFormatting>
  <conditionalFormatting sqref="L124">
    <cfRule type="expression" dxfId="1865" priority="423" stopIfTrue="1">
      <formula>AND(NE(#REF!,"#"),NE($I124,""),NOT(IFERROR(VLOOKUP($H124,INDIRECT("VariableTypes!$A$2:$D"),4,FALSE),FALSE)))</formula>
    </cfRule>
  </conditionalFormatting>
  <conditionalFormatting sqref="L124">
    <cfRule type="expression" dxfId="1864" priority="424" stopIfTrue="1">
      <formula>AND(NE(#REF!,"#"),IFERROR(VLOOKUP($H124,INDIRECT("VariableTypes!$A$2:$D"),4,FALSE),FALSE))</formula>
    </cfRule>
  </conditionalFormatting>
  <conditionalFormatting sqref="D124:G124">
    <cfRule type="expression" dxfId="1863" priority="419" stopIfTrue="1">
      <formula>AND(NE(#REF!,"#"),NE(D124,""),NE(COUNTA($A124:C124),0))</formula>
    </cfRule>
  </conditionalFormatting>
  <conditionalFormatting sqref="G124">
    <cfRule type="expression" dxfId="1862" priority="420" stopIfTrue="1">
      <formula>AND(NE(#REF!,"#"),COUNTBLANK($C124:$F124)&lt;5,ISBLANK($A124))</formula>
    </cfRule>
  </conditionalFormatting>
  <conditionalFormatting sqref="G124">
    <cfRule type="expression" dxfId="1861" priority="421" stopIfTrue="1">
      <formula>AND(NE(#REF!,"#"),NE($G124,""),OR(COUNTBLANK($C124:$F124)=5,NE($A124,""),IFERROR(VLOOKUP($G124,INDIRECT("VariableTypes!A2:A"),1,FALSE),TRUE)))</formula>
    </cfRule>
  </conditionalFormatting>
  <conditionalFormatting sqref="H147">
    <cfRule type="expression" dxfId="1860" priority="414" stopIfTrue="1">
      <formula>AND(NE(#REF!,"#"),COUNTBLANK($C147:$G147)&lt;5,ISBLANK($B147))</formula>
    </cfRule>
  </conditionalFormatting>
  <conditionalFormatting sqref="H147">
    <cfRule type="expression" dxfId="1859" priority="411" stopIfTrue="1">
      <formula>AND(NE(#REF!,"#"),NE($H147,""),OR(COUNTBLANK($C147:$G147)=5,NE($B147,""),IFERROR(VLOOKUP($H147,INDIRECT("VariableTypes!A2:A"),1,FALSE),TRUE)))</formula>
    </cfRule>
  </conditionalFormatting>
  <conditionalFormatting sqref="I147:L147">
    <cfRule type="expression" dxfId="1858" priority="412" stopIfTrue="1">
      <formula>AND(NE(#REF!,"#"),NE($I147,""),NOT(IFERROR(VLOOKUP($H147,INDIRECT("VariableTypes!$A$2:$D"),4,FALSE),FALSE)))</formula>
    </cfRule>
  </conditionalFormatting>
  <conditionalFormatting sqref="I147:L147">
    <cfRule type="expression" dxfId="1857" priority="413" stopIfTrue="1">
      <formula>AND(NE(#REF!,"#"),IFERROR(VLOOKUP($H147,INDIRECT("VariableTypes!$A$2:$D"),4,FALSE),FALSE))</formula>
    </cfRule>
  </conditionalFormatting>
  <conditionalFormatting sqref="D147:G147">
    <cfRule type="expression" dxfId="1856" priority="408" stopIfTrue="1">
      <formula>AND(NE(#REF!,"#"),NE(D147,""),NE(COUNTA($A147:C147),0))</formula>
    </cfRule>
  </conditionalFormatting>
  <conditionalFormatting sqref="G147">
    <cfRule type="expression" dxfId="1855" priority="409" stopIfTrue="1">
      <formula>AND(NE(#REF!,"#"),COUNTBLANK($C147:$F147)&lt;5,ISBLANK($A147))</formula>
    </cfRule>
  </conditionalFormatting>
  <conditionalFormatting sqref="G147">
    <cfRule type="expression" dxfId="1854" priority="410" stopIfTrue="1">
      <formula>AND(NE(#REF!,"#"),NE($G147,""),OR(COUNTBLANK($C147:$F147)=5,NE($A147,""),IFERROR(VLOOKUP($G147,INDIRECT("VariableTypes!A2:A"),1,FALSE),TRUE)))</formula>
    </cfRule>
  </conditionalFormatting>
  <conditionalFormatting sqref="H116 H86 H56">
    <cfRule type="expression" dxfId="1853" priority="386" stopIfTrue="1">
      <formula>AND(NE(#REF!,"#"),NE(H56,""),NE(COUNTA($C56:G56),0))</formula>
    </cfRule>
  </conditionalFormatting>
  <conditionalFormatting sqref="H8">
    <cfRule type="expression" dxfId="1852" priority="7323" stopIfTrue="1">
      <formula>AND(NE(#REF!,"#"),COUNTBLANK($B8:$G8)&lt;5,ISBLANK($A8))</formula>
    </cfRule>
  </conditionalFormatting>
  <conditionalFormatting sqref="H8">
    <cfRule type="expression" dxfId="1851" priority="7328" stopIfTrue="1">
      <formula>AND(NE(#REF!,"#"),NE($H8,""),OR(COUNTBLANK($B8:$G8)=5,NE($A8,""),IFERROR(VLOOKUP($H8,INDIRECT("VariableTypes!A2:A"),1,FALSE),TRUE)))</formula>
    </cfRule>
  </conditionalFormatting>
  <conditionalFormatting sqref="G9:G12">
    <cfRule type="expression" dxfId="1850" priority="7329" stopIfTrue="1">
      <formula>AND(NE(#REF!,"#"),COUNTBLANK($D9:$F9)&lt;5,ISBLANK($A9))</formula>
    </cfRule>
  </conditionalFormatting>
  <conditionalFormatting sqref="G9:G12">
    <cfRule type="expression" dxfId="1849" priority="7330" stopIfTrue="1">
      <formula>AND(NE(#REF!,"#"),NE($G9,""),OR(COUNTBLANK($D9:$F9)=5,NE($A9,""),IFERROR(VLOOKUP($G9,INDIRECT("VariableTypes!A2:A"),1,FALSE),TRUE)))</formula>
    </cfRule>
  </conditionalFormatting>
  <conditionalFormatting sqref="E16:E22 D37 D39 D25">
    <cfRule type="expression" dxfId="1848" priority="7350" stopIfTrue="1">
      <formula>AND(NE(#REF!,"#"),NE(D16,""),NE(COUNTA($A16:A16),0))</formula>
    </cfRule>
  </conditionalFormatting>
  <conditionalFormatting sqref="H37:H39">
    <cfRule type="expression" dxfId="1847" priority="7355" stopIfTrue="1">
      <formula>AND(NE(#REF!,"#"),NE($H37,""),OR(COUNTBLANK($C37:$F37)=5,NE($A37,""),IFERROR(VLOOKUP($H37,INDIRECT("VariableTypes!A2:A"),1,FALSE),TRUE)))</formula>
    </cfRule>
  </conditionalFormatting>
  <conditionalFormatting sqref="H41:H54 H69:H84">
    <cfRule type="expression" dxfId="1846" priority="7360" stopIfTrue="1">
      <formula>AND(NE(#REF!,"#"),COUNTBLANK($C41:$G41)&lt;5,ISBLANK($A41))</formula>
    </cfRule>
  </conditionalFormatting>
  <conditionalFormatting sqref="H41:H54 H69:H84">
    <cfRule type="expression" dxfId="1845" priority="7361" stopIfTrue="1">
      <formula>AND(NE(#REF!,"#"),NE($H41,""),OR(COUNTBLANK($C41:$G41)=5,NE($A41,""),IFERROR(VLOOKUP($H41,INDIRECT("VariableTypes!A2:A"),1,FALSE),TRUE)))</formula>
    </cfRule>
  </conditionalFormatting>
  <conditionalFormatting sqref="D41:D54">
    <cfRule type="expression" dxfId="1844" priority="359" stopIfTrue="1">
      <formula>AND(NE(#REF!,"#"),NE(D41,""),NE(COUNTA($A41:A41),0))</formula>
    </cfRule>
  </conditionalFormatting>
  <conditionalFormatting sqref="H64 C64 E65:F67">
    <cfRule type="expression" dxfId="1843" priority="335" stopIfTrue="1">
      <formula>AND(NE(#REF!,"#"),NE(C64,""),NE(COUNTA($A64:B64),0))</formula>
    </cfRule>
  </conditionalFormatting>
  <conditionalFormatting sqref="E64:G64 I64">
    <cfRule type="expression" dxfId="1842" priority="337" stopIfTrue="1">
      <formula>AND(NE(#REF!,"#"),NE(E64,""),NE(COUNTA($A64:C64),0))</formula>
    </cfRule>
  </conditionalFormatting>
  <conditionalFormatting sqref="H65:H67">
    <cfRule type="expression" dxfId="1841" priority="334" stopIfTrue="1">
      <formula>AND(NE(#REF!,"#"),COUNTBLANK($C65:$F65)&lt;5,ISBLANK($A65))</formula>
    </cfRule>
  </conditionalFormatting>
  <conditionalFormatting sqref="H64">
    <cfRule type="expression" dxfId="1840" priority="339" stopIfTrue="1">
      <formula>AND(NE(#REF!,"#"),COUNTBLANK($B64:$G64)&lt;5,ISBLANK($A64))</formula>
    </cfRule>
  </conditionalFormatting>
  <conditionalFormatting sqref="H64">
    <cfRule type="expression" dxfId="1839" priority="340" stopIfTrue="1">
      <formula>AND(NE(#REF!,"#"),NE($H64,""),OR(COUNTBLANK($B64:$G64)=5,NE($A64,""),IFERROR(VLOOKUP($H64,INDIRECT("VariableTypes!A2:A"),1,FALSE),TRUE)))</formula>
    </cfRule>
  </conditionalFormatting>
  <conditionalFormatting sqref="H65:I67">
    <cfRule type="expression" dxfId="1838" priority="341" stopIfTrue="1">
      <formula>AND(NE(#REF!,"#"),NE(H65,""),NE(COUNTA($A65:E65),0))</formula>
    </cfRule>
  </conditionalFormatting>
  <conditionalFormatting sqref="D65:D67">
    <cfRule type="expression" dxfId="1837" priority="342" stopIfTrue="1">
      <formula>AND(NE(#REF!,"#"),NE(D65,""),NE(COUNTA($A65:A65),0))</formula>
    </cfRule>
  </conditionalFormatting>
  <conditionalFormatting sqref="H65:H67">
    <cfRule type="expression" dxfId="1836" priority="343" stopIfTrue="1">
      <formula>AND(NE(#REF!,"#"),NE($H65,""),OR(COUNTBLANK($C65:$F65)=5,NE($A65,""),IFERROR(VLOOKUP($H65,INDIRECT("VariableTypes!A2:A"),1,FALSE),TRUE)))</formula>
    </cfRule>
  </conditionalFormatting>
  <conditionalFormatting sqref="D38">
    <cfRule type="expression" dxfId="1835" priority="333" stopIfTrue="1">
      <formula>AND(NE(#REF!,"#"),NE(D38,""),NE(COUNTA($A38:A38),0))</formula>
    </cfRule>
  </conditionalFormatting>
  <conditionalFormatting sqref="D69:D84">
    <cfRule type="expression" dxfId="1834" priority="332" stopIfTrue="1">
      <formula>AND(NE(#REF!,"#"),NE(D69,""),NE(COUNTA($A69:A69),0))</formula>
    </cfRule>
  </conditionalFormatting>
  <conditionalFormatting sqref="C68">
    <cfRule type="expression" dxfId="1833" priority="331" stopIfTrue="1">
      <formula>AND(NE(#REF!,"#"),NE(C68,""),NE(COUNTA($A68:B68),0))</formula>
    </cfRule>
  </conditionalFormatting>
  <conditionalFormatting sqref="B87:C87">
    <cfRule type="expression" dxfId="1832" priority="330" stopIfTrue="1">
      <formula>AND(NE(#REF!,"#"),NE(B87,""),NE(COUNTA($A87:XFD87),0))</formula>
    </cfRule>
  </conditionalFormatting>
  <conditionalFormatting sqref="C98">
    <cfRule type="expression" dxfId="1831" priority="298" stopIfTrue="1">
      <formula>AND(NE(#REF!,"#"),NE(C98,""),NE(COUNTA($A98:B98),0))</formula>
    </cfRule>
  </conditionalFormatting>
  <conditionalFormatting sqref="H94 C94 E95:F97">
    <cfRule type="expression" dxfId="1830" priority="300" stopIfTrue="1">
      <formula>AND(NE(#REF!,"#"),NE(C94,""),NE(COUNTA($A94:B94),0))</formula>
    </cfRule>
  </conditionalFormatting>
  <conditionalFormatting sqref="E94:G94 I94">
    <cfRule type="expression" dxfId="1829" priority="302" stopIfTrue="1">
      <formula>AND(NE(#REF!,"#"),NE(E94,""),NE(COUNTA($A94:C94),0))</formula>
    </cfRule>
  </conditionalFormatting>
  <conditionalFormatting sqref="H95:H97">
    <cfRule type="expression" dxfId="1828" priority="299" stopIfTrue="1">
      <formula>AND(NE(#REF!,"#"),COUNTBLANK($C95:$F95)&lt;5,ISBLANK($A95))</formula>
    </cfRule>
  </conditionalFormatting>
  <conditionalFormatting sqref="H94">
    <cfRule type="expression" dxfId="1827" priority="304" stopIfTrue="1">
      <formula>AND(NE(#REF!,"#"),COUNTBLANK($B94:$G94)&lt;5,ISBLANK($A94))</formula>
    </cfRule>
  </conditionalFormatting>
  <conditionalFormatting sqref="H94">
    <cfRule type="expression" dxfId="1826" priority="305" stopIfTrue="1">
      <formula>AND(NE(#REF!,"#"),NE($H94,""),OR(COUNTBLANK($B94:$G94)=5,NE($A94,""),IFERROR(VLOOKUP($H94,INDIRECT("VariableTypes!A2:A"),1,FALSE),TRUE)))</formula>
    </cfRule>
  </conditionalFormatting>
  <conditionalFormatting sqref="H95:I97">
    <cfRule type="expression" dxfId="1825" priority="306" stopIfTrue="1">
      <formula>AND(NE(#REF!,"#"),NE(H95,""),NE(COUNTA($A95:E95),0))</formula>
    </cfRule>
  </conditionalFormatting>
  <conditionalFormatting sqref="D95:D97">
    <cfRule type="expression" dxfId="1824" priority="307" stopIfTrue="1">
      <formula>AND(NE(#REF!,"#"),NE(D95,""),NE(COUNTA($A95:A95),0))</formula>
    </cfRule>
  </conditionalFormatting>
  <conditionalFormatting sqref="H95:H97">
    <cfRule type="expression" dxfId="1823" priority="308" stopIfTrue="1">
      <formula>AND(NE(#REF!,"#"),NE($H95,""),OR(COUNTBLANK($C95:$F95)=5,NE($A95,""),IFERROR(VLOOKUP($H95,INDIRECT("VariableTypes!A2:A"),1,FALSE),TRUE)))</formula>
    </cfRule>
  </conditionalFormatting>
  <conditionalFormatting sqref="B117:C117">
    <cfRule type="expression" dxfId="1822" priority="296" stopIfTrue="1">
      <formula>AND(NE(#REF!,"#"),NE(B117,""),NE(COUNTA($A117:XFD117),0))</formula>
    </cfRule>
  </conditionalFormatting>
  <conditionalFormatting sqref="E127:H140">
    <cfRule type="expression" dxfId="1821" priority="275" stopIfTrue="1">
      <formula>AND(NE(#REF!,"#"),NE(E127,""),NE(COUNTA($A127:C127),0))</formula>
    </cfRule>
  </conditionalFormatting>
  <conditionalFormatting sqref="H127:H140">
    <cfRule type="expression" dxfId="1820" priority="276" stopIfTrue="1">
      <formula>AND(NE(#REF!,"#"),COUNTBLANK($C127:$G127)&lt;5,ISBLANK($A127))</formula>
    </cfRule>
  </conditionalFormatting>
  <conditionalFormatting sqref="H127:H140">
    <cfRule type="expression" dxfId="1819" priority="277" stopIfTrue="1">
      <formula>AND(NE(#REF!,"#"),NE($H127,""),OR(COUNTBLANK($C127:$G127)=5,NE($A127,""),IFERROR(VLOOKUP($H127,INDIRECT("VariableTypes!A2:A"),1,FALSE),TRUE)))</formula>
    </cfRule>
  </conditionalFormatting>
  <conditionalFormatting sqref="D127:D140">
    <cfRule type="expression" dxfId="1818" priority="272" stopIfTrue="1">
      <formula>AND(NE(#REF!,"#"),NE(D127,""),NE(COUNTA($A127:A127),0))</formula>
    </cfRule>
  </conditionalFormatting>
  <conditionalFormatting sqref="C167:G167">
    <cfRule type="expression" dxfId="1817" priority="264" stopIfTrue="1">
      <formula>AND(NE(#REF!,"#"),NE(C167,""),NE(COUNTA($A167:B167),0))</formula>
    </cfRule>
  </conditionalFormatting>
  <conditionalFormatting sqref="E150:H165">
    <cfRule type="expression" dxfId="1816" priority="257" stopIfTrue="1">
      <formula>AND(NE(#REF!,"#"),NE(E150,""),NE(COUNTA($A150:C150),0))</formula>
    </cfRule>
  </conditionalFormatting>
  <conditionalFormatting sqref="H150:H165">
    <cfRule type="expression" dxfId="1815" priority="258" stopIfTrue="1">
      <formula>AND(NE(#REF!,"#"),COUNTBLANK($C150:$G150)&lt;5,ISBLANK($A150))</formula>
    </cfRule>
  </conditionalFormatting>
  <conditionalFormatting sqref="H150:H165">
    <cfRule type="expression" dxfId="1814" priority="259" stopIfTrue="1">
      <formula>AND(NE(#REF!,"#"),NE($H150,""),OR(COUNTBLANK($C150:$G150)=5,NE($A150,""),IFERROR(VLOOKUP($H150,INDIRECT("VariableTypes!A2:A"),1,FALSE),TRUE)))</formula>
    </cfRule>
  </conditionalFormatting>
  <conditionalFormatting sqref="D150:D165">
    <cfRule type="expression" dxfId="1813" priority="254" stopIfTrue="1">
      <formula>AND(NE(#REF!,"#"),NE(D150,""),NE(COUNTA($A150:A150),0))</formula>
    </cfRule>
  </conditionalFormatting>
  <conditionalFormatting sqref="C192:G192">
    <cfRule type="expression" dxfId="1812" priority="243" stopIfTrue="1">
      <formula>AND(NE(#REF!,"#"),NE(C192,""),NE(COUNTA($A192:B192),0))</formula>
    </cfRule>
  </conditionalFormatting>
  <conditionalFormatting sqref="L141 L166 L191 L115 L85 L55 M23">
    <cfRule type="expression" dxfId="1811" priority="215" stopIfTrue="1">
      <formula>AND(NE(#REF!,"#"),NE(L23,""),NE(COUNTA($C23:H23),0))</formula>
    </cfRule>
  </conditionalFormatting>
  <conditionalFormatting sqref="L141 L166 L191 L115 L85 L55 M23">
    <cfRule type="expression" dxfId="1810" priority="216" stopIfTrue="1">
      <formula>AND(NE(#REF!,"#"),COUNTBLANK($C23:$G23)&lt;5,ISBLANK(#REF!))</formula>
    </cfRule>
  </conditionalFormatting>
  <conditionalFormatting sqref="L141 L166 L191 L115 L85 L55 M23">
    <cfRule type="expression" dxfId="1809" priority="218" stopIfTrue="1">
      <formula>AND(NE(#REF!,"#"),NE(#REF!,""),OR(COUNTBLANK($C23:$G23)=5,NE(#REF!,""),IFERROR(VLOOKUP(#REF!,INDIRECT("VariableTypes!A2:A"),1,FALSE),TRUE)))</formula>
    </cfRule>
  </conditionalFormatting>
  <conditionalFormatting sqref="I116:J116 I86:J86 I56:J56">
    <cfRule type="expression" dxfId="1808" priority="170" stopIfTrue="1">
      <formula>AND(NE(#REF!,"#"),NE(I56,""),NE(COUNTA($A56:H56),0))</formula>
    </cfRule>
  </conditionalFormatting>
  <conditionalFormatting sqref="I116:L116 I86:L86 I56:L56">
    <cfRule type="expression" dxfId="1807" priority="171" stopIfTrue="1">
      <formula>AND(NE(#REF!,"#"),COUNTBLANK($C56:$G56)&lt;5,ISBLANK($A56))</formula>
    </cfRule>
  </conditionalFormatting>
  <conditionalFormatting sqref="I116:L116 I86:L86 I56:L56">
    <cfRule type="expression" dxfId="1806" priority="172" stopIfTrue="1">
      <formula>AND(NE(#REF!,"#"),NE($H56,""),OR(COUNTBLANK($C56:$G56)=5,NE($A56,""),IFERROR(VLOOKUP($H56,INDIRECT("VariableTypes!A2:A"),1,FALSE),TRUE)))</formula>
    </cfRule>
  </conditionalFormatting>
  <conditionalFormatting sqref="H116 H86 H56">
    <cfRule type="expression" dxfId="1805" priority="168" stopIfTrue="1">
      <formula>AND(NE(#REF!,"#"),COUNTBLANK($C56:$F56)&lt;5,ISBLANK(#REF!))</formula>
    </cfRule>
  </conditionalFormatting>
  <conditionalFormatting sqref="H116 H86 H56">
    <cfRule type="expression" dxfId="1804" priority="169" stopIfTrue="1">
      <formula>AND(NE(#REF!,"#"),NE($G56,""),OR(COUNTBLANK($C56:$F56)=5,NE(#REF!,""),IFERROR(VLOOKUP($G56,INDIRECT("VariableTypes!A2:A"),1,FALSE),TRUE)))</formula>
    </cfRule>
  </conditionalFormatting>
  <conditionalFormatting sqref="H7">
    <cfRule type="expression" dxfId="1803" priority="9864" stopIfTrue="1">
      <formula>AND(NE(#REF!,"#"),COUNTBLANK($C7:$G7)&lt;5,ISBLANK(#REF!))</formula>
    </cfRule>
  </conditionalFormatting>
  <conditionalFormatting sqref="H7">
    <cfRule type="expression" dxfId="1802" priority="9865" stopIfTrue="1">
      <formula>AND(NE(#REF!,"#"),NE($H7,""),OR(COUNTBLANK($C7:$G7)=5,NE(#REF!,""),IFERROR(VLOOKUP($H7,INDIRECT("VariableTypes!A2:A"),1,FALSE),TRUE)))</formula>
    </cfRule>
  </conditionalFormatting>
  <conditionalFormatting sqref="I14:J14">
    <cfRule type="expression" dxfId="1801" priority="97" stopIfTrue="1">
      <formula>AND(NE(#REF!,"#"),NE(I14,""),NE(COUNTA($A14:H14),0))</formula>
    </cfRule>
  </conditionalFormatting>
  <conditionalFormatting sqref="I14:L14">
    <cfRule type="expression" dxfId="1800" priority="95" stopIfTrue="1">
      <formula>AND(NE(#REF!,"#"),COUNTBLANK($C14:$G14)&lt;5,ISBLANK($A14))</formula>
    </cfRule>
  </conditionalFormatting>
  <conditionalFormatting sqref="I14:L14">
    <cfRule type="expression" dxfId="1799" priority="96" stopIfTrue="1">
      <formula>AND(NE(#REF!,"#"),NE($H14,""),OR(COUNTBLANK($C14:$G14)=5,NE($A14,""),IFERROR(VLOOKUP($H14,INDIRECT("VariableTypes!A2:A"),1,FALSE),TRUE)))</formula>
    </cfRule>
  </conditionalFormatting>
  <conditionalFormatting sqref="H14">
    <cfRule type="expression" dxfId="1798" priority="92" stopIfTrue="1">
      <formula>AND(NE(#REF!,"#"),NE(H14,""),NE(COUNTA($C14:G14),0))</formula>
    </cfRule>
  </conditionalFormatting>
  <conditionalFormatting sqref="H14">
    <cfRule type="expression" dxfId="1797" priority="93" stopIfTrue="1">
      <formula>AND(NE(#REF!,"#"),COUNTBLANK($C14:$F14)&lt;5,ISBLANK(#REF!))</formula>
    </cfRule>
  </conditionalFormatting>
  <conditionalFormatting sqref="H14">
    <cfRule type="expression" dxfId="1796" priority="94" stopIfTrue="1">
      <formula>AND(NE(#REF!,"#"),NE($G14,""),OR(COUNTBLANK($C14:$F14)=5,NE(#REF!,""),IFERROR(VLOOKUP($G14,INDIRECT("VariableTypes!A2:A"),1,FALSE),TRUE)))</formula>
    </cfRule>
  </conditionalFormatting>
  <conditionalFormatting sqref="D14:G14 E116:G116 C116 E86:G86 C86 E56:G56 C56">
    <cfRule type="expression" dxfId="1795" priority="91" stopIfTrue="1">
      <formula>AND(NE(#REF!,"#"),NE(C14,""),NE(COUNTA(#REF!),0))</formula>
    </cfRule>
  </conditionalFormatting>
  <conditionalFormatting sqref="I24:J24">
    <cfRule type="expression" dxfId="1794" priority="90" stopIfTrue="1">
      <formula>AND(NE(#REF!,"#"),NE(I24,""),NE(COUNTA($A24:H24),0))</formula>
    </cfRule>
  </conditionalFormatting>
  <conditionalFormatting sqref="I24:L24">
    <cfRule type="expression" dxfId="1793" priority="88" stopIfTrue="1">
      <formula>AND(NE(#REF!,"#"),COUNTBLANK($C24:$G24)&lt;5,ISBLANK($A24))</formula>
    </cfRule>
  </conditionalFormatting>
  <conditionalFormatting sqref="I24:L24">
    <cfRule type="expression" dxfId="1792" priority="89" stopIfTrue="1">
      <formula>AND(NE(#REF!,"#"),NE($H24,""),OR(COUNTBLANK($C24:$G24)=5,NE($A24,""),IFERROR(VLOOKUP($H24,INDIRECT("VariableTypes!A2:A"),1,FALSE),TRUE)))</formula>
    </cfRule>
  </conditionalFormatting>
  <conditionalFormatting sqref="H24">
    <cfRule type="expression" dxfId="1791" priority="85" stopIfTrue="1">
      <formula>AND(NE(#REF!,"#"),NE(H24,""),NE(COUNTA($C24:G24),0))</formula>
    </cfRule>
  </conditionalFormatting>
  <conditionalFormatting sqref="H24">
    <cfRule type="expression" dxfId="1790" priority="86" stopIfTrue="1">
      <formula>AND(NE(#REF!,"#"),COUNTBLANK($C24:$F24)&lt;5,ISBLANK(#REF!))</formula>
    </cfRule>
  </conditionalFormatting>
  <conditionalFormatting sqref="H24">
    <cfRule type="expression" dxfId="1789" priority="87" stopIfTrue="1">
      <formula>AND(NE(#REF!,"#"),NE($G24,""),OR(COUNTBLANK($C24:$F24)=5,NE(#REF!,""),IFERROR(VLOOKUP($G24,INDIRECT("VariableTypes!A2:A"),1,FALSE),TRUE)))</formula>
    </cfRule>
  </conditionalFormatting>
  <conditionalFormatting sqref="D24:G24">
    <cfRule type="expression" dxfId="1788" priority="84" stopIfTrue="1">
      <formula>AND(NE(#REF!,"#"),NE(D24,""),NE(COUNTA(#REF!),0))</formula>
    </cfRule>
  </conditionalFormatting>
  <conditionalFormatting sqref="I26:J26">
    <cfRule type="expression" dxfId="1787" priority="83" stopIfTrue="1">
      <formula>AND(NE(#REF!,"#"),NE(I26,""),NE(COUNTA($A26:H26),0))</formula>
    </cfRule>
  </conditionalFormatting>
  <conditionalFormatting sqref="I26:L26">
    <cfRule type="expression" dxfId="1786" priority="81" stopIfTrue="1">
      <formula>AND(NE(#REF!,"#"),COUNTBLANK($C26:$G26)&lt;5,ISBLANK($A26))</formula>
    </cfRule>
  </conditionalFormatting>
  <conditionalFormatting sqref="I26:L26">
    <cfRule type="expression" dxfId="1785" priority="82" stopIfTrue="1">
      <formula>AND(NE(#REF!,"#"),NE($H26,""),OR(COUNTBLANK($C26:$G26)=5,NE($A26,""),IFERROR(VLOOKUP($H26,INDIRECT("VariableTypes!A2:A"),1,FALSE),TRUE)))</formula>
    </cfRule>
  </conditionalFormatting>
  <conditionalFormatting sqref="H26">
    <cfRule type="expression" dxfId="1784" priority="78" stopIfTrue="1">
      <formula>AND(NE(#REF!,"#"),NE(H26,""),NE(COUNTA($C26:G26),0))</formula>
    </cfRule>
  </conditionalFormatting>
  <conditionalFormatting sqref="H26">
    <cfRule type="expression" dxfId="1783" priority="79" stopIfTrue="1">
      <formula>AND(NE(#REF!,"#"),COUNTBLANK($C26:$F26)&lt;5,ISBLANK(#REF!))</formula>
    </cfRule>
  </conditionalFormatting>
  <conditionalFormatting sqref="H26">
    <cfRule type="expression" dxfId="1782" priority="80" stopIfTrue="1">
      <formula>AND(NE(#REF!,"#"),NE($G26,""),OR(COUNTBLANK($C26:$F26)=5,NE(#REF!,""),IFERROR(VLOOKUP($G26,INDIRECT("VariableTypes!A2:A"),1,FALSE),TRUE)))</formula>
    </cfRule>
  </conditionalFormatting>
  <conditionalFormatting sqref="D26:G26">
    <cfRule type="expression" dxfId="1781" priority="77" stopIfTrue="1">
      <formula>AND(NE(#REF!,"#"),NE(D26,""),NE(COUNTA(#REF!),0))</formula>
    </cfRule>
  </conditionalFormatting>
  <conditionalFormatting sqref="H32">
    <cfRule type="expression" dxfId="1780" priority="9868" stopIfTrue="1">
      <formula>AND(NE(#REF!,"#"),NE(H32,""),NE(COUNTA($C32:F32),0))</formula>
    </cfRule>
  </conditionalFormatting>
  <conditionalFormatting sqref="A28:A30">
    <cfRule type="cellIs" dxfId="1779" priority="51" stopIfTrue="1" operator="equal">
      <formula>"include_in_docs"</formula>
    </cfRule>
  </conditionalFormatting>
  <conditionalFormatting sqref="L28">
    <cfRule type="expression" dxfId="1778" priority="52" stopIfTrue="1">
      <formula>AND(NE(#REF!,"#"),NE(L28,""),NE(COUNTA($C28:H28),0))</formula>
    </cfRule>
  </conditionalFormatting>
  <conditionalFormatting sqref="L28">
    <cfRule type="expression" dxfId="1777" priority="53" stopIfTrue="1">
      <formula>AND(NE(#REF!,"#"),COUNTBLANK($C28:$F28)&lt;5,ISBLANK(#REF!))</formula>
    </cfRule>
  </conditionalFormatting>
  <conditionalFormatting sqref="L28">
    <cfRule type="expression" dxfId="1776" priority="54" stopIfTrue="1">
      <formula>AND(NE(#REF!,"#"),NE($G28,""),OR(COUNTBLANK($C28:$F28)=5,NE(#REF!,""),IFERROR(VLOOKUP($G28,INDIRECT("VariableTypes!A2:A"),1,FALSE),TRUE)))</formula>
    </cfRule>
  </conditionalFormatting>
  <conditionalFormatting sqref="D28:G28">
    <cfRule type="expression" dxfId="1775" priority="55" stopIfTrue="1">
      <formula>AND(NE(#REF!,"#"),NE(D28,""),NE(COUNTA($C28:C28),0))</formula>
    </cfRule>
  </conditionalFormatting>
  <conditionalFormatting sqref="A58:A60">
    <cfRule type="cellIs" dxfId="1774" priority="46" stopIfTrue="1" operator="equal">
      <formula>"include_in_docs"</formula>
    </cfRule>
  </conditionalFormatting>
  <conditionalFormatting sqref="L58">
    <cfRule type="expression" dxfId="1773" priority="47" stopIfTrue="1">
      <formula>AND(NE(#REF!,"#"),NE(L58,""),NE(COUNTA($C58:H58),0))</formula>
    </cfRule>
  </conditionalFormatting>
  <conditionalFormatting sqref="L58">
    <cfRule type="expression" dxfId="1772" priority="48" stopIfTrue="1">
      <formula>AND(NE(#REF!,"#"),COUNTBLANK($C58:$F58)&lt;5,ISBLANK(#REF!))</formula>
    </cfRule>
  </conditionalFormatting>
  <conditionalFormatting sqref="L58">
    <cfRule type="expression" dxfId="1771" priority="49" stopIfTrue="1">
      <formula>AND(NE(#REF!,"#"),NE($G58,""),OR(COUNTBLANK($C58:$F58)=5,NE(#REF!,""),IFERROR(VLOOKUP($G58,INDIRECT("VariableTypes!A2:A"),1,FALSE),TRUE)))</formula>
    </cfRule>
  </conditionalFormatting>
  <conditionalFormatting sqref="D58:G58">
    <cfRule type="expression" dxfId="1770" priority="50" stopIfTrue="1">
      <formula>AND(NE(#REF!,"#"),NE(D58,""),NE(COUNTA($C58:C58),0))</formula>
    </cfRule>
  </conditionalFormatting>
  <conditionalFormatting sqref="G32">
    <cfRule type="expression" dxfId="1769" priority="11422" stopIfTrue="1">
      <formula>AND(NE(#REF!,"#"),NE(G32,""),NE(COUNTA($C32:F32),0))</formula>
    </cfRule>
  </conditionalFormatting>
  <conditionalFormatting sqref="G32">
    <cfRule type="expression" dxfId="1768" priority="11423" stopIfTrue="1">
      <formula>AND(NE(#REF!,"#"),COUNTBLANK($C32:$F32)&lt;5,ISBLANK($C32))</formula>
    </cfRule>
  </conditionalFormatting>
  <conditionalFormatting sqref="G32">
    <cfRule type="expression" dxfId="1767" priority="11424" stopIfTrue="1">
      <formula>AND(NE(#REF!,"#"),NE($G32,""),OR(COUNTBLANK($C32:$F32)=5,NE($C32,""),IFERROR(VLOOKUP($G32,INDIRECT("VariableTypes!A2:A"),1,FALSE),TRUE)))</formula>
    </cfRule>
  </conditionalFormatting>
  <conditionalFormatting sqref="A88:A90">
    <cfRule type="cellIs" dxfId="1766" priority="41" stopIfTrue="1" operator="equal">
      <formula>"include_in_docs"</formula>
    </cfRule>
  </conditionalFormatting>
  <conditionalFormatting sqref="L88">
    <cfRule type="expression" dxfId="1765" priority="42" stopIfTrue="1">
      <formula>AND(NE(#REF!,"#"),NE(L88,""),NE(COUNTA($C88:H88),0))</formula>
    </cfRule>
  </conditionalFormatting>
  <conditionalFormatting sqref="L88">
    <cfRule type="expression" dxfId="1764" priority="43" stopIfTrue="1">
      <formula>AND(NE(#REF!,"#"),COUNTBLANK($C88:$F88)&lt;5,ISBLANK(#REF!))</formula>
    </cfRule>
  </conditionalFormatting>
  <conditionalFormatting sqref="L88">
    <cfRule type="expression" dxfId="1763" priority="44" stopIfTrue="1">
      <formula>AND(NE(#REF!,"#"),NE($G88,""),OR(COUNTBLANK($C88:$F88)=5,NE(#REF!,""),IFERROR(VLOOKUP($G88,INDIRECT("VariableTypes!A2:A"),1,FALSE),TRUE)))</formula>
    </cfRule>
  </conditionalFormatting>
  <conditionalFormatting sqref="D88:G88">
    <cfRule type="expression" dxfId="1762" priority="45" stopIfTrue="1">
      <formula>AND(NE(#REF!,"#"),NE(D88,""),NE(COUNTA($C88:C88),0))</formula>
    </cfRule>
  </conditionalFormatting>
  <conditionalFormatting sqref="A118:A120">
    <cfRule type="cellIs" dxfId="1761" priority="36" stopIfTrue="1" operator="equal">
      <formula>"include_in_docs"</formula>
    </cfRule>
  </conditionalFormatting>
  <conditionalFormatting sqref="L118">
    <cfRule type="expression" dxfId="1760" priority="37" stopIfTrue="1">
      <formula>AND(NE(#REF!,"#"),NE(L118,""),NE(COUNTA($C118:H118),0))</formula>
    </cfRule>
  </conditionalFormatting>
  <conditionalFormatting sqref="L118">
    <cfRule type="expression" dxfId="1759" priority="38" stopIfTrue="1">
      <formula>AND(NE(#REF!,"#"),COUNTBLANK($C118:$F118)&lt;5,ISBLANK(#REF!))</formula>
    </cfRule>
  </conditionalFormatting>
  <conditionalFormatting sqref="L118">
    <cfRule type="expression" dxfId="1758" priority="39" stopIfTrue="1">
      <formula>AND(NE(#REF!,"#"),NE($G118,""),OR(COUNTBLANK($C118:$F118)=5,NE(#REF!,""),IFERROR(VLOOKUP($G118,INDIRECT("VariableTypes!A2:A"),1,FALSE),TRUE)))</formula>
    </cfRule>
  </conditionalFormatting>
  <conditionalFormatting sqref="D118:G118">
    <cfRule type="expression" dxfId="1757" priority="40" stopIfTrue="1">
      <formula>AND(NE(#REF!,"#"),NE(D118,""),NE(COUNTA($C118:C118),0))</formula>
    </cfRule>
  </conditionalFormatting>
  <conditionalFormatting sqref="A143:A145">
    <cfRule type="cellIs" dxfId="1756" priority="31" stopIfTrue="1" operator="equal">
      <formula>"include_in_docs"</formula>
    </cfRule>
  </conditionalFormatting>
  <conditionalFormatting sqref="L143">
    <cfRule type="expression" dxfId="1755" priority="32" stopIfTrue="1">
      <formula>AND(NE(#REF!,"#"),NE(L143,""),NE(COUNTA($C143:H143),0))</formula>
    </cfRule>
  </conditionalFormatting>
  <conditionalFormatting sqref="L143">
    <cfRule type="expression" dxfId="1754" priority="33" stopIfTrue="1">
      <formula>AND(NE(#REF!,"#"),COUNTBLANK($C143:$F143)&lt;5,ISBLANK(#REF!))</formula>
    </cfRule>
  </conditionalFormatting>
  <conditionalFormatting sqref="L143">
    <cfRule type="expression" dxfId="1753" priority="34" stopIfTrue="1">
      <formula>AND(NE(#REF!,"#"),NE($G143,""),OR(COUNTBLANK($C143:$F143)=5,NE(#REF!,""),IFERROR(VLOOKUP($G143,INDIRECT("VariableTypes!A2:A"),1,FALSE),TRUE)))</formula>
    </cfRule>
  </conditionalFormatting>
  <conditionalFormatting sqref="D143:G143">
    <cfRule type="expression" dxfId="1752" priority="35" stopIfTrue="1">
      <formula>AND(NE(#REF!,"#"),NE(D143,""),NE(COUNTA($C143:C143),0))</formula>
    </cfRule>
  </conditionalFormatting>
  <conditionalFormatting sqref="A168:A170">
    <cfRule type="cellIs" dxfId="1751" priority="26" stopIfTrue="1" operator="equal">
      <formula>"include_in_docs"</formula>
    </cfRule>
  </conditionalFormatting>
  <conditionalFormatting sqref="L168">
    <cfRule type="expression" dxfId="1750" priority="27" stopIfTrue="1">
      <formula>AND(NE(#REF!,"#"),NE(L168,""),NE(COUNTA($C168:H168),0))</formula>
    </cfRule>
  </conditionalFormatting>
  <conditionalFormatting sqref="L168">
    <cfRule type="expression" dxfId="1749" priority="28" stopIfTrue="1">
      <formula>AND(NE(#REF!,"#"),COUNTBLANK($C168:$F168)&lt;5,ISBLANK(#REF!))</formula>
    </cfRule>
  </conditionalFormatting>
  <conditionalFormatting sqref="L168">
    <cfRule type="expression" dxfId="1748" priority="29" stopIfTrue="1">
      <formula>AND(NE(#REF!,"#"),NE($G168,""),OR(COUNTBLANK($C168:$F168)=5,NE(#REF!,""),IFERROR(VLOOKUP($G168,INDIRECT("VariableTypes!A2:A"),1,FALSE),TRUE)))</formula>
    </cfRule>
  </conditionalFormatting>
  <conditionalFormatting sqref="D168:G168">
    <cfRule type="expression" dxfId="1747" priority="30" stopIfTrue="1">
      <formula>AND(NE(#REF!,"#"),NE(D168,""),NE(COUNTA($C168:C168),0))</formula>
    </cfRule>
  </conditionalFormatting>
  <conditionalFormatting sqref="A193:A195">
    <cfRule type="cellIs" dxfId="1746" priority="21" stopIfTrue="1" operator="equal">
      <formula>"include_in_docs"</formula>
    </cfRule>
  </conditionalFormatting>
  <conditionalFormatting sqref="L193">
    <cfRule type="expression" dxfId="1745" priority="22" stopIfTrue="1">
      <formula>AND(NE(#REF!,"#"),NE(L193,""),NE(COUNTA($C193:H193),0))</formula>
    </cfRule>
  </conditionalFormatting>
  <conditionalFormatting sqref="L193">
    <cfRule type="expression" dxfId="1744" priority="23" stopIfTrue="1">
      <formula>AND(NE(#REF!,"#"),COUNTBLANK($C193:$F193)&lt;5,ISBLANK(#REF!))</formula>
    </cfRule>
  </conditionalFormatting>
  <conditionalFormatting sqref="L193">
    <cfRule type="expression" dxfId="1743" priority="24" stopIfTrue="1">
      <formula>AND(NE(#REF!,"#"),NE($G193,""),OR(COUNTBLANK($C193:$F193)=5,NE(#REF!,""),IFERROR(VLOOKUP($G193,INDIRECT("VariableTypes!A2:A"),1,FALSE),TRUE)))</formula>
    </cfRule>
  </conditionalFormatting>
  <conditionalFormatting sqref="D193:G193">
    <cfRule type="expression" dxfId="1742" priority="25" stopIfTrue="1">
      <formula>AND(NE(#REF!,"#"),NE(D193,""),NE(COUNTA($C193:C193),0))</formula>
    </cfRule>
  </conditionalFormatting>
  <conditionalFormatting sqref="D3:G3">
    <cfRule type="expression" dxfId="1741" priority="8" stopIfTrue="1">
      <formula>AND(NE(#REF!,"#"),NE(D3,""),NE(COUNTA($B3:C3),0))</formula>
    </cfRule>
  </conditionalFormatting>
  <conditionalFormatting sqref="H3 H5">
    <cfRule type="expression" dxfId="1740" priority="9" stopIfTrue="1">
      <formula>AND(NE(#REF!,"#"),NE($H3,""),OR(COUNTBLANK($C3:$G3)=5,NE($B3,""),IFERROR(VLOOKUP($H3,INDIRECT("VariableTypes!A2:A"),1,FALSE),TRUE)))</formula>
    </cfRule>
  </conditionalFormatting>
  <conditionalFormatting sqref="I3:I5">
    <cfRule type="expression" dxfId="1739" priority="10" stopIfTrue="1">
      <formula>AND(NE(#REF!,"#"),NE($I3,""),NOT(IFERROR(VLOOKUP($H3,INDIRECT("VariableTypes!$A$2:$D"),4,FALSE),FALSE)))</formula>
    </cfRule>
  </conditionalFormatting>
  <conditionalFormatting sqref="J3:K3 J5:K5">
    <cfRule type="expression" dxfId="1738" priority="11" stopIfTrue="1">
      <formula>AND(NE(#REF!,"#"),NE($J3,""),NOT(IFERROR(VLOOKUP($H3,INDIRECT("VariableTypes!$A$2:$E"),5,FALSE),FALSE)),OR($B3="",$C3=""))</formula>
    </cfRule>
  </conditionalFormatting>
  <conditionalFormatting sqref="H3 H5">
    <cfRule type="expression" dxfId="1737" priority="12" stopIfTrue="1">
      <formula>AND(NE(#REF!,"#"),COUNTBLANK($C3:$G3)&lt;5,ISBLANK($B3))</formula>
    </cfRule>
  </conditionalFormatting>
  <conditionalFormatting sqref="I3:I5">
    <cfRule type="expression" dxfId="1736" priority="13" stopIfTrue="1">
      <formula>AND(NE(#REF!,"#"),IFERROR(VLOOKUP($H3,INDIRECT("VariableTypes!$A$2:$D"),4,FALSE),FALSE))</formula>
    </cfRule>
  </conditionalFormatting>
  <conditionalFormatting sqref="J3:K3 J5:K5">
    <cfRule type="expression" dxfId="1735" priority="14" stopIfTrue="1">
      <formula>AND(NE(#REF!,"#"),OR(IFERROR(VLOOKUP($H3,INDIRECT("VariableTypes!$A$2:$E"),5,FALSE),FALSE),AND(NE($B3,""),NE($C3,""))))</formula>
    </cfRule>
  </conditionalFormatting>
  <conditionalFormatting sqref="H6">
    <cfRule type="expression" dxfId="1734" priority="7" stopIfTrue="1">
      <formula>AND(NE(#REF!,"#"),COUNTBLANK($C6:$G6)&lt;5,ISBLANK($B6))</formula>
    </cfRule>
  </conditionalFormatting>
  <conditionalFormatting sqref="H6">
    <cfRule type="expression" dxfId="1733" priority="4" stopIfTrue="1">
      <formula>AND(NE(#REF!,"#"),NE($H6,""),OR(COUNTBLANK($C6:$G6)=5,NE($B6,""),IFERROR(VLOOKUP($H6,INDIRECT("VariableTypes!A2:A"),1,FALSE),TRUE)))</formula>
    </cfRule>
  </conditionalFormatting>
  <conditionalFormatting sqref="I6:L6">
    <cfRule type="expression" dxfId="1732" priority="5" stopIfTrue="1">
      <formula>AND(NE(#REF!,"#"),NE($I6,""),NOT(IFERROR(VLOOKUP($H6,INDIRECT("VariableTypes!$A$2:$D"),4,FALSE),FALSE)))</formula>
    </cfRule>
  </conditionalFormatting>
  <conditionalFormatting sqref="I6:L6">
    <cfRule type="expression" dxfId="1731" priority="6" stopIfTrue="1">
      <formula>AND(NE(#REF!,"#"),IFERROR(VLOOKUP($H6,INDIRECT("VariableTypes!$A$2:$D"),4,FALSE),FALSE))</formula>
    </cfRule>
  </conditionalFormatting>
  <conditionalFormatting sqref="D6:G6">
    <cfRule type="expression" dxfId="1730" priority="1" stopIfTrue="1">
      <formula>AND(NE(#REF!,"#"),NE(D6,""),NE(COUNTA($A6:C6),0))</formula>
    </cfRule>
  </conditionalFormatting>
  <conditionalFormatting sqref="G6">
    <cfRule type="expression" dxfId="1729" priority="2" stopIfTrue="1">
      <formula>AND(NE(#REF!,"#"),COUNTBLANK($C6:$F6)&lt;5,ISBLANK($A6))</formula>
    </cfRule>
  </conditionalFormatting>
  <conditionalFormatting sqref="G6">
    <cfRule type="expression" dxfId="1728" priority="3" stopIfTrue="1">
      <formula>AND(NE(#REF!,"#"),NE($G6,""),OR(COUNTBLANK($C6:$F6)=5,NE($A6,""),IFERROR(VLOOKUP($G6,INDIRECT("VariableTypes!A2:A"),1,FALSE),TRUE)))</formula>
    </cfRule>
  </conditionalFormatting>
  <conditionalFormatting sqref="F4:G5">
    <cfRule type="expression" dxfId="1727" priority="15" stopIfTrue="1">
      <formula>AND(NE(#REF!,"#"),NE(F4,""),NE(COUNTA($C4:E4),0))</formula>
    </cfRule>
  </conditionalFormatting>
  <conditionalFormatting sqref="H4">
    <cfRule type="expression" dxfId="1726" priority="16" stopIfTrue="1">
      <formula>AND(NE(#REF!,"#"),NE($H4,""),OR(COUNTBLANK($C4:$G4)=5,NE($C4,""),IFERROR(VLOOKUP($H4,INDIRECT("VariableTypes!A2:A"),1,FALSE),TRUE)))</formula>
    </cfRule>
  </conditionalFormatting>
  <conditionalFormatting sqref="J4:K4">
    <cfRule type="expression" dxfId="1725" priority="17" stopIfTrue="1">
      <formula>AND(NE(#REF!,"#"),NE($J4,""),NOT(IFERROR(VLOOKUP($H4,INDIRECT("VariableTypes!$A$2:$E"),5,FALSE),FALSE)),OR($C4="",#REF!=""))</formula>
    </cfRule>
  </conditionalFormatting>
  <conditionalFormatting sqref="H4">
    <cfRule type="expression" dxfId="1724" priority="18" stopIfTrue="1">
      <formula>AND(NE(#REF!,"#"),COUNTBLANK($C4:$G4)&lt;5,ISBLANK($C4))</formula>
    </cfRule>
  </conditionalFormatting>
  <conditionalFormatting sqref="J4:K4">
    <cfRule type="expression" dxfId="1723" priority="19" stopIfTrue="1">
      <formula>AND(NE(#REF!,"#"),OR(IFERROR(VLOOKUP($H4,INDIRECT("VariableTypes!$A$2:$E"),5,FALSE),FALSE),AND(NE($C4,""),NE(#REF!,""))))</formula>
    </cfRule>
  </conditionalFormatting>
  <conditionalFormatting sqref="D4:E5">
    <cfRule type="expression" dxfId="1722" priority="20" stopIfTrue="1">
      <formula>AND(NE(#REF!,"#"),NE(D4,""),NE(COUNTA($C4:C4),0))</formula>
    </cfRule>
  </conditionalFormatting>
  <dataValidations count="2">
    <dataValidation type="list" allowBlank="1" showInputMessage="1" showErrorMessage="1" sqref="B7 D9:D13 C8 C15 D16:D23 B35 C37:C39 C41:C55 B63 C65:C67 C69:C85 B93 C95:C97 B125 C127:C141 B148 C150:C166 B173 C25 C99:C115 C175:C191" xr:uid="{5364CC69-B448-496D-8C49-B5FDCF43D974}">
      <formula1>Yesnolist</formula1>
    </dataValidation>
    <dataValidation type="list" allowBlank="1" showInputMessage="1" showErrorMessage="1" sqref="I148" xr:uid="{0F30E101-D897-EF44-8737-AFB297142179}">
      <formula1>"&lt;select&gt;,Yes,No"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695C"/>
    <outlinePr summaryBelow="0" summaryRight="0"/>
  </sheetPr>
  <dimension ref="A1:M110"/>
  <sheetViews>
    <sheetView showGridLines="0" topLeftCell="B1" workbookViewId="0">
      <pane ySplit="2" topLeftCell="A3" activePane="bottomLeft" state="frozen"/>
      <selection activeCell="B1" sqref="B1"/>
      <selection pane="bottomLeft" activeCell="B1" sqref="B1"/>
    </sheetView>
  </sheetViews>
  <sheetFormatPr defaultColWidth="0" defaultRowHeight="15" customHeight="1" zeroHeight="1"/>
  <cols>
    <col min="1" max="1" width="8" style="41" hidden="1" customWidth="1"/>
    <col min="2" max="6" width="8.09765625" style="41" customWidth="1"/>
    <col min="7" max="8" width="25" style="41" customWidth="1"/>
    <col min="9" max="9" width="25" style="43" customWidth="1"/>
    <col min="10" max="10" width="25" style="41" customWidth="1"/>
    <col min="11" max="11" width="8.09765625" style="227" customWidth="1"/>
    <col min="12" max="12" width="12.59765625" customWidth="1"/>
    <col min="13" max="13" width="2.19921875" customWidth="1"/>
    <col min="14"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1186</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291</v>
      </c>
      <c r="B6" s="282" t="s">
        <v>291</v>
      </c>
      <c r="C6" s="235" t="s">
        <v>1187</v>
      </c>
      <c r="D6" s="233"/>
      <c r="E6" s="233"/>
      <c r="F6" s="233"/>
      <c r="G6" s="233"/>
      <c r="H6" s="232"/>
      <c r="I6" s="232"/>
      <c r="J6" s="232"/>
      <c r="K6" s="232"/>
      <c r="L6" s="232"/>
    </row>
    <row r="7" spans="1:13" s="229" customFormat="1" ht="16.2">
      <c r="B7" s="307" t="s">
        <v>934</v>
      </c>
      <c r="C7" s="237" t="s">
        <v>926</v>
      </c>
      <c r="D7" s="227"/>
      <c r="E7" s="227"/>
      <c r="F7" s="227"/>
      <c r="G7" s="227"/>
      <c r="H7" s="227"/>
      <c r="I7" s="225"/>
      <c r="J7" s="227"/>
      <c r="K7" s="227"/>
      <c r="L7" s="227"/>
    </row>
    <row r="8" spans="1:13" ht="16.2">
      <c r="B8" s="227"/>
      <c r="C8" s="41" t="s">
        <v>927</v>
      </c>
      <c r="E8" s="61"/>
      <c r="F8" s="61"/>
      <c r="G8" s="61"/>
      <c r="H8" s="227"/>
      <c r="I8" s="44"/>
    </row>
    <row r="9" spans="1:13" ht="16.2">
      <c r="A9" s="71"/>
      <c r="C9" s="306" t="s">
        <v>934</v>
      </c>
      <c r="D9" s="268" t="s">
        <v>294</v>
      </c>
      <c r="E9" s="61"/>
      <c r="F9" s="61"/>
      <c r="G9" s="61"/>
      <c r="H9" s="227"/>
    </row>
    <row r="10" spans="1:13" ht="16.2">
      <c r="A10" s="71"/>
      <c r="C10" s="306" t="s">
        <v>934</v>
      </c>
      <c r="D10" s="268" t="s">
        <v>295</v>
      </c>
      <c r="E10" s="61"/>
      <c r="F10" s="61"/>
      <c r="G10" s="61"/>
    </row>
    <row r="11" spans="1:13" ht="16.2">
      <c r="A11" s="71"/>
      <c r="C11" s="306" t="s">
        <v>934</v>
      </c>
      <c r="D11" s="268" t="s">
        <v>296</v>
      </c>
      <c r="E11" s="61"/>
      <c r="F11" s="61"/>
      <c r="G11" s="61"/>
    </row>
    <row r="12" spans="1:13" ht="16.2">
      <c r="A12" s="71"/>
      <c r="C12" s="306" t="s">
        <v>934</v>
      </c>
      <c r="D12" s="268" t="s">
        <v>299</v>
      </c>
      <c r="E12" s="61"/>
      <c r="F12" s="61"/>
      <c r="G12" s="61"/>
    </row>
    <row r="13" spans="1:13" ht="16.2">
      <c r="A13" s="71"/>
      <c r="C13" s="306" t="s">
        <v>934</v>
      </c>
      <c r="D13" s="258" t="s">
        <v>300</v>
      </c>
      <c r="E13" s="61"/>
      <c r="F13" s="61"/>
      <c r="G13" s="61"/>
    </row>
    <row r="14" spans="1:13" ht="16.2">
      <c r="A14" s="71"/>
      <c r="C14" s="306" t="s">
        <v>934</v>
      </c>
      <c r="D14" s="258" t="s">
        <v>301</v>
      </c>
      <c r="E14" s="61"/>
      <c r="F14" s="61"/>
      <c r="G14" s="61"/>
    </row>
    <row r="15" spans="1:13" ht="16.2">
      <c r="A15" s="71"/>
      <c r="C15" s="306" t="s">
        <v>934</v>
      </c>
      <c r="D15" s="258" t="s">
        <v>303</v>
      </c>
      <c r="E15" s="61"/>
      <c r="F15" s="61"/>
      <c r="G15" s="61"/>
    </row>
    <row r="16" spans="1:13" ht="16.2">
      <c r="A16" s="71"/>
      <c r="C16" s="306" t="s">
        <v>934</v>
      </c>
      <c r="D16" s="258" t="s">
        <v>304</v>
      </c>
      <c r="E16" s="61"/>
      <c r="F16" s="61"/>
      <c r="G16" s="61"/>
    </row>
    <row r="17" spans="1:12" ht="16.2">
      <c r="A17" s="40"/>
      <c r="C17" s="306" t="s">
        <v>934</v>
      </c>
      <c r="D17" s="481" t="s">
        <v>27</v>
      </c>
      <c r="E17" s="482"/>
      <c r="F17" s="483"/>
      <c r="G17" s="227"/>
      <c r="H17" s="222"/>
    </row>
    <row r="18" spans="1:12" ht="16.2">
      <c r="A18" s="71"/>
      <c r="B18" s="46"/>
      <c r="C18" s="45" t="s">
        <v>309</v>
      </c>
      <c r="D18" s="45"/>
      <c r="E18" s="45"/>
      <c r="F18" s="40"/>
      <c r="G18" s="40"/>
      <c r="H18" s="40"/>
      <c r="I18" s="44"/>
    </row>
    <row r="19" spans="1:12" s="31" customFormat="1" ht="16.2">
      <c r="A19" s="71"/>
      <c r="B19" s="46"/>
      <c r="C19" s="306" t="s">
        <v>934</v>
      </c>
      <c r="D19" s="258" t="s">
        <v>6</v>
      </c>
      <c r="E19" s="40"/>
      <c r="H19" s="41"/>
      <c r="I19" s="44"/>
      <c r="J19" s="41"/>
      <c r="K19" s="227"/>
    </row>
    <row r="20" spans="1:12" s="281" customFormat="1" ht="16.2">
      <c r="A20" s="71"/>
      <c r="B20" s="46"/>
      <c r="C20" s="306"/>
      <c r="D20" s="507" t="s">
        <v>255</v>
      </c>
      <c r="E20" s="507"/>
      <c r="F20" s="310"/>
      <c r="H20" s="227"/>
      <c r="I20" s="44"/>
      <c r="J20" s="227"/>
      <c r="K20" s="227"/>
    </row>
    <row r="21" spans="1:12" ht="16.2">
      <c r="A21" s="78"/>
      <c r="C21" s="306" t="s">
        <v>934</v>
      </c>
      <c r="D21" s="258" t="s">
        <v>31</v>
      </c>
      <c r="E21" s="40"/>
      <c r="F21" s="40"/>
      <c r="G21" s="222"/>
      <c r="I21" s="44"/>
    </row>
    <row r="22" spans="1:12" ht="16.2">
      <c r="A22" s="80"/>
      <c r="B22" s="46"/>
      <c r="C22" s="50" t="s">
        <v>315</v>
      </c>
      <c r="D22" s="50"/>
      <c r="E22" s="50"/>
    </row>
    <row r="23" spans="1:12" ht="16.2">
      <c r="A23" s="71"/>
      <c r="C23" s="306" t="s">
        <v>934</v>
      </c>
      <c r="D23" s="258" t="s">
        <v>306</v>
      </c>
    </row>
    <row r="24" spans="1:12" ht="16.2">
      <c r="A24" s="71"/>
      <c r="C24" s="306" t="s">
        <v>934</v>
      </c>
      <c r="D24" s="258" t="s">
        <v>308</v>
      </c>
    </row>
    <row r="25" spans="1:12" ht="16.2">
      <c r="A25" s="71"/>
      <c r="C25" s="306" t="s">
        <v>934</v>
      </c>
      <c r="D25" s="258" t="s">
        <v>307</v>
      </c>
    </row>
    <row r="26" spans="1:12" ht="16.2">
      <c r="A26" s="71"/>
      <c r="C26" s="306" t="s">
        <v>934</v>
      </c>
      <c r="D26" s="258" t="s">
        <v>311</v>
      </c>
    </row>
    <row r="27" spans="1:12" ht="16.2">
      <c r="A27" s="71"/>
      <c r="C27" s="306" t="s">
        <v>934</v>
      </c>
      <c r="D27" s="258" t="s">
        <v>312</v>
      </c>
    </row>
    <row r="28" spans="1:12" ht="16.2">
      <c r="A28" s="71"/>
      <c r="C28" s="306" t="s">
        <v>934</v>
      </c>
      <c r="D28" s="258" t="s">
        <v>313</v>
      </c>
    </row>
    <row r="29" spans="1:12" ht="16.2">
      <c r="A29" s="71"/>
      <c r="C29" s="306" t="s">
        <v>934</v>
      </c>
      <c r="D29" s="481" t="s">
        <v>27</v>
      </c>
      <c r="E29" s="482"/>
      <c r="F29" s="483"/>
      <c r="H29" s="40"/>
      <c r="I29" s="44"/>
    </row>
    <row r="30" spans="1:12" ht="16.2">
      <c r="A30" s="82"/>
      <c r="B30" s="49"/>
      <c r="C30" s="40"/>
      <c r="D30" s="40"/>
      <c r="E30" s="40"/>
      <c r="F30" s="40"/>
      <c r="G30" s="40"/>
      <c r="H30" s="40"/>
      <c r="I30" s="44"/>
    </row>
    <row r="31" spans="1:12" s="281" customFormat="1" ht="16.2">
      <c r="A31" s="222"/>
      <c r="B31" s="227"/>
      <c r="C31" s="264" t="s">
        <v>35</v>
      </c>
      <c r="D31" s="222"/>
      <c r="E31" s="222"/>
      <c r="F31" s="222"/>
      <c r="G31" s="222"/>
      <c r="I31" s="227"/>
      <c r="J31" s="227"/>
      <c r="K31" s="227"/>
      <c r="L31" s="227"/>
    </row>
    <row r="32" spans="1:12" s="281" customFormat="1" ht="16.2">
      <c r="A32" s="222"/>
      <c r="B32" s="227"/>
      <c r="C32" s="498" t="s">
        <v>40</v>
      </c>
      <c r="D32" s="499"/>
      <c r="E32" s="499"/>
      <c r="F32" s="499"/>
      <c r="G32" s="499"/>
      <c r="H32" s="499"/>
      <c r="I32" s="499"/>
      <c r="J32" s="499"/>
      <c r="K32" s="499"/>
      <c r="L32" s="500"/>
    </row>
    <row r="33" spans="1:12" s="281" customFormat="1" ht="16.2">
      <c r="A33" s="222"/>
      <c r="B33" s="227"/>
      <c r="C33" s="501"/>
      <c r="D33" s="502"/>
      <c r="E33" s="502"/>
      <c r="F33" s="502"/>
      <c r="G33" s="502"/>
      <c r="H33" s="502"/>
      <c r="I33" s="502"/>
      <c r="J33" s="502"/>
      <c r="K33" s="502"/>
      <c r="L33" s="503"/>
    </row>
    <row r="34" spans="1:12" ht="16.8" thickBot="1">
      <c r="A34" s="31"/>
      <c r="B34" s="76"/>
      <c r="C34" s="75"/>
      <c r="D34" s="75"/>
      <c r="E34" s="75"/>
      <c r="F34" s="75"/>
      <c r="G34" s="75"/>
      <c r="H34" s="75"/>
      <c r="I34" s="89"/>
    </row>
    <row r="35" spans="1:12" ht="16.8" thickTop="1">
      <c r="A35" s="265" t="s">
        <v>986</v>
      </c>
      <c r="B35" s="282" t="s">
        <v>322</v>
      </c>
      <c r="C35" s="235" t="s">
        <v>1191</v>
      </c>
      <c r="D35" s="233"/>
      <c r="E35" s="233"/>
      <c r="F35" s="233"/>
      <c r="G35" s="233"/>
      <c r="H35" s="233"/>
      <c r="I35" s="233"/>
      <c r="J35" s="233"/>
      <c r="K35" s="233"/>
      <c r="L35" s="233"/>
    </row>
    <row r="36" spans="1:12" ht="16.2">
      <c r="A36" s="116"/>
      <c r="B36" s="307" t="s">
        <v>934</v>
      </c>
      <c r="C36" s="237" t="s">
        <v>1192</v>
      </c>
      <c r="D36" s="52"/>
      <c r="E36" s="52"/>
      <c r="F36" s="52"/>
      <c r="G36" s="52"/>
      <c r="H36" s="52"/>
      <c r="I36" s="79"/>
    </row>
    <row r="37" spans="1:12" ht="16.2">
      <c r="A37" s="116"/>
      <c r="B37" s="62"/>
      <c r="C37" s="56" t="s">
        <v>325</v>
      </c>
      <c r="D37" s="61"/>
      <c r="E37" s="61"/>
      <c r="F37" s="61"/>
      <c r="G37" s="61"/>
      <c r="H37" s="61"/>
      <c r="I37" s="91"/>
    </row>
    <row r="38" spans="1:12" ht="16.2">
      <c r="A38" s="116"/>
      <c r="C38" s="306" t="s">
        <v>934</v>
      </c>
      <c r="D38" s="258" t="s">
        <v>326</v>
      </c>
      <c r="E38" s="61"/>
      <c r="F38" s="61"/>
      <c r="H38" s="61"/>
      <c r="I38" s="91"/>
    </row>
    <row r="39" spans="1:12" ht="16.2">
      <c r="A39" s="116"/>
      <c r="C39" s="306" t="s">
        <v>934</v>
      </c>
      <c r="D39" s="258" t="s">
        <v>294</v>
      </c>
      <c r="E39" s="61"/>
      <c r="F39" s="61"/>
      <c r="H39" s="61"/>
      <c r="I39" s="91"/>
    </row>
    <row r="40" spans="1:12" ht="16.2">
      <c r="A40" s="116"/>
      <c r="C40" s="306" t="s">
        <v>934</v>
      </c>
      <c r="D40" s="258" t="s">
        <v>295</v>
      </c>
      <c r="E40" s="61"/>
      <c r="F40" s="61"/>
      <c r="H40" s="61"/>
      <c r="I40" s="91"/>
    </row>
    <row r="41" spans="1:12" ht="16.2">
      <c r="A41" s="116"/>
      <c r="C41" s="306" t="s">
        <v>934</v>
      </c>
      <c r="D41" s="258" t="s">
        <v>296</v>
      </c>
      <c r="E41" s="61"/>
      <c r="F41" s="61"/>
      <c r="H41" s="61"/>
      <c r="I41" s="91"/>
    </row>
    <row r="42" spans="1:12" ht="16.2">
      <c r="A42" s="116"/>
      <c r="C42" s="306" t="s">
        <v>934</v>
      </c>
      <c r="D42" s="258" t="s">
        <v>304</v>
      </c>
      <c r="E42" s="61"/>
      <c r="F42" s="61"/>
      <c r="H42" s="61"/>
      <c r="I42" s="91"/>
    </row>
    <row r="43" spans="1:12" ht="16.2">
      <c r="A43" s="116"/>
      <c r="C43" s="306" t="s">
        <v>934</v>
      </c>
      <c r="D43" s="258" t="s">
        <v>299</v>
      </c>
      <c r="E43" s="61"/>
      <c r="F43" s="61"/>
      <c r="H43" s="61"/>
      <c r="I43" s="91"/>
    </row>
    <row r="44" spans="1:12" ht="16.2">
      <c r="A44" s="116"/>
      <c r="C44" s="306" t="s">
        <v>934</v>
      </c>
      <c r="D44" s="258" t="s">
        <v>330</v>
      </c>
      <c r="E44" s="61"/>
      <c r="F44" s="61"/>
      <c r="H44" s="61"/>
      <c r="I44" s="91"/>
    </row>
    <row r="45" spans="1:12" ht="16.2">
      <c r="A45" s="116"/>
      <c r="B45" s="62"/>
      <c r="C45" s="56" t="s">
        <v>331</v>
      </c>
      <c r="D45" s="47"/>
      <c r="E45" s="61"/>
      <c r="F45" s="61"/>
      <c r="G45" s="61"/>
      <c r="H45" s="61"/>
      <c r="I45" s="91"/>
    </row>
    <row r="46" spans="1:12" ht="16.2">
      <c r="A46" s="116"/>
      <c r="C46" s="306" t="s">
        <v>934</v>
      </c>
      <c r="D46" s="258" t="s">
        <v>332</v>
      </c>
      <c r="E46" s="61"/>
      <c r="F46" s="61"/>
      <c r="G46" s="61"/>
      <c r="I46" s="91"/>
    </row>
    <row r="47" spans="1:12" ht="16.2">
      <c r="A47" s="116"/>
      <c r="C47" s="306" t="s">
        <v>934</v>
      </c>
      <c r="D47" s="258" t="s">
        <v>61</v>
      </c>
      <c r="E47" s="61"/>
      <c r="F47" s="61"/>
      <c r="G47" s="61"/>
      <c r="I47" s="91"/>
    </row>
    <row r="48" spans="1:12" ht="16.2">
      <c r="A48" s="116"/>
      <c r="C48" s="306" t="s">
        <v>934</v>
      </c>
      <c r="D48" s="258" t="s">
        <v>333</v>
      </c>
      <c r="E48" s="61"/>
      <c r="F48" s="61"/>
      <c r="G48" s="61"/>
      <c r="I48" s="91"/>
    </row>
    <row r="49" spans="1:12" ht="16.2">
      <c r="A49" s="116"/>
      <c r="C49" s="306" t="s">
        <v>934</v>
      </c>
      <c r="D49" s="258" t="s">
        <v>334</v>
      </c>
      <c r="E49" s="61"/>
      <c r="F49" s="61"/>
      <c r="G49" s="61"/>
      <c r="I49" s="91"/>
    </row>
    <row r="50" spans="1:12" ht="16.2">
      <c r="A50" s="116"/>
      <c r="C50" s="306" t="s">
        <v>934</v>
      </c>
      <c r="D50" s="258" t="s">
        <v>335</v>
      </c>
      <c r="E50" s="61"/>
      <c r="F50" s="61"/>
      <c r="G50" s="61"/>
      <c r="I50" s="91"/>
    </row>
    <row r="51" spans="1:12" ht="16.2">
      <c r="A51" s="116"/>
      <c r="C51" s="306" t="s">
        <v>934</v>
      </c>
      <c r="D51" s="258" t="s">
        <v>336</v>
      </c>
      <c r="E51" s="61"/>
      <c r="F51" s="61"/>
      <c r="G51" s="61"/>
      <c r="I51" s="91"/>
    </row>
    <row r="52" spans="1:12" ht="16.2">
      <c r="A52" s="116"/>
      <c r="C52" s="306" t="s">
        <v>934</v>
      </c>
      <c r="D52" s="258" t="s">
        <v>337</v>
      </c>
      <c r="E52" s="61"/>
      <c r="F52" s="61"/>
      <c r="G52" s="61"/>
      <c r="I52" s="91"/>
    </row>
    <row r="53" spans="1:12" ht="16.2">
      <c r="A53" s="116"/>
      <c r="C53" s="306" t="s">
        <v>934</v>
      </c>
      <c r="D53" s="258" t="s">
        <v>79</v>
      </c>
      <c r="E53" s="61"/>
      <c r="F53" s="61"/>
      <c r="G53" s="61"/>
      <c r="I53" s="91"/>
    </row>
    <row r="54" spans="1:12" ht="16.2">
      <c r="A54" s="116"/>
      <c r="C54" s="306" t="s">
        <v>934</v>
      </c>
      <c r="D54" s="481" t="s">
        <v>27</v>
      </c>
      <c r="E54" s="482"/>
      <c r="F54" s="483"/>
      <c r="G54" s="61"/>
      <c r="H54" s="61"/>
      <c r="I54" s="91"/>
    </row>
    <row r="55" spans="1:12" ht="16.2">
      <c r="A55" s="116"/>
      <c r="B55" s="52"/>
      <c r="C55" s="56" t="s">
        <v>338</v>
      </c>
      <c r="D55" s="258"/>
      <c r="E55" s="47"/>
      <c r="F55" s="61"/>
      <c r="G55" s="61"/>
      <c r="H55" s="61"/>
      <c r="I55" s="91"/>
    </row>
    <row r="56" spans="1:12" ht="16.2">
      <c r="A56" s="116"/>
      <c r="C56" s="306" t="s">
        <v>934</v>
      </c>
      <c r="D56" s="258" t="s">
        <v>307</v>
      </c>
      <c r="H56" s="61"/>
      <c r="I56" s="91"/>
    </row>
    <row r="57" spans="1:12" ht="16.2">
      <c r="A57" s="116"/>
      <c r="C57" s="306" t="s">
        <v>934</v>
      </c>
      <c r="D57" s="258" t="s">
        <v>339</v>
      </c>
      <c r="E57" s="61"/>
      <c r="F57" s="61"/>
      <c r="G57" s="61"/>
      <c r="I57" s="91"/>
    </row>
    <row r="58" spans="1:12" ht="16.2">
      <c r="A58" s="116"/>
      <c r="C58" s="306" t="s">
        <v>934</v>
      </c>
      <c r="D58" s="258" t="s">
        <v>314</v>
      </c>
      <c r="E58" s="61"/>
      <c r="F58" s="61"/>
      <c r="G58" s="61"/>
      <c r="I58" s="91"/>
    </row>
    <row r="59" spans="1:12" ht="16.2">
      <c r="A59" s="116"/>
      <c r="C59" s="306" t="s">
        <v>934</v>
      </c>
      <c r="D59" s="258" t="s">
        <v>340</v>
      </c>
      <c r="E59" s="61"/>
      <c r="F59" s="61"/>
      <c r="G59" s="61"/>
      <c r="I59" s="91"/>
    </row>
    <row r="60" spans="1:12" ht="16.2">
      <c r="A60" s="116"/>
      <c r="C60" s="306" t="s">
        <v>934</v>
      </c>
      <c r="D60" s="481" t="s">
        <v>27</v>
      </c>
      <c r="E60" s="482"/>
      <c r="F60" s="483"/>
      <c r="G60" s="224"/>
      <c r="H60" s="224"/>
      <c r="I60" s="91"/>
    </row>
    <row r="61" spans="1:12" s="31" customFormat="1" ht="16.2">
      <c r="A61" s="116"/>
      <c r="B61" s="62"/>
      <c r="C61" s="61"/>
      <c r="D61" s="61"/>
      <c r="E61" s="61"/>
      <c r="F61" s="61"/>
      <c r="G61" s="61"/>
      <c r="H61" s="69"/>
      <c r="I61" s="91"/>
      <c r="J61" s="41"/>
      <c r="K61" s="227"/>
    </row>
    <row r="62" spans="1:12" s="281" customFormat="1" ht="16.2">
      <c r="A62" s="222"/>
      <c r="B62" s="227"/>
      <c r="C62" s="264" t="s">
        <v>35</v>
      </c>
      <c r="D62" s="222"/>
      <c r="E62" s="222"/>
      <c r="F62" s="222"/>
      <c r="G62" s="222"/>
      <c r="I62" s="227"/>
      <c r="J62" s="227"/>
      <c r="K62" s="227"/>
      <c r="L62" s="227"/>
    </row>
    <row r="63" spans="1:12" s="281" customFormat="1" ht="16.2">
      <c r="A63" s="222"/>
      <c r="B63" s="227"/>
      <c r="C63" s="498" t="s">
        <v>40</v>
      </c>
      <c r="D63" s="499"/>
      <c r="E63" s="499"/>
      <c r="F63" s="499"/>
      <c r="G63" s="499"/>
      <c r="H63" s="499"/>
      <c r="I63" s="499"/>
      <c r="J63" s="499"/>
      <c r="K63" s="499"/>
      <c r="L63" s="500"/>
    </row>
    <row r="64" spans="1:12" s="281" customFormat="1" ht="16.2">
      <c r="A64" s="222"/>
      <c r="B64" s="227"/>
      <c r="C64" s="501"/>
      <c r="D64" s="502"/>
      <c r="E64" s="502"/>
      <c r="F64" s="502"/>
      <c r="G64" s="502"/>
      <c r="H64" s="502"/>
      <c r="I64" s="502"/>
      <c r="J64" s="502"/>
      <c r="K64" s="502"/>
      <c r="L64" s="503"/>
    </row>
    <row r="65" spans="1:12" s="31" customFormat="1" ht="16.8" thickBot="1">
      <c r="A65" s="86"/>
      <c r="B65" s="41"/>
      <c r="C65" s="41"/>
      <c r="D65" s="41"/>
      <c r="E65" s="41"/>
      <c r="F65" s="41"/>
      <c r="G65" s="41"/>
      <c r="H65" s="41"/>
      <c r="I65" s="43"/>
      <c r="J65" s="41"/>
      <c r="K65" s="227"/>
    </row>
    <row r="66" spans="1:12" ht="16.8" thickTop="1">
      <c r="A66" s="265" t="s">
        <v>345</v>
      </c>
      <c r="B66" s="282" t="s">
        <v>344</v>
      </c>
      <c r="C66" s="235" t="s">
        <v>1193</v>
      </c>
      <c r="D66" s="233"/>
      <c r="E66" s="233"/>
      <c r="F66" s="233"/>
      <c r="G66" s="233"/>
      <c r="H66" s="233"/>
      <c r="I66" s="233"/>
      <c r="J66" s="233"/>
      <c r="K66" s="233"/>
      <c r="L66" s="233"/>
    </row>
    <row r="67" spans="1:12" s="229" customFormat="1" ht="16.2">
      <c r="A67" s="90"/>
      <c r="B67" s="307" t="s">
        <v>934</v>
      </c>
      <c r="C67" s="237" t="s">
        <v>1194</v>
      </c>
      <c r="D67" s="227"/>
      <c r="E67" s="227"/>
      <c r="F67" s="227"/>
      <c r="G67" s="227"/>
      <c r="H67" s="227"/>
      <c r="I67" s="225"/>
      <c r="J67" s="227"/>
      <c r="K67" s="227"/>
    </row>
    <row r="68" spans="1:12" ht="16.2">
      <c r="A68" s="45"/>
      <c r="C68" s="45" t="s">
        <v>928</v>
      </c>
      <c r="D68" s="47"/>
      <c r="E68" s="61"/>
      <c r="F68" s="61"/>
    </row>
    <row r="69" spans="1:12" ht="16.2">
      <c r="A69" s="40"/>
      <c r="C69" s="306" t="s">
        <v>934</v>
      </c>
      <c r="D69" s="258" t="s">
        <v>346</v>
      </c>
      <c r="E69" s="61"/>
      <c r="F69" s="61"/>
    </row>
    <row r="70" spans="1:12" ht="16.2">
      <c r="A70" s="40"/>
      <c r="C70" s="306" t="s">
        <v>934</v>
      </c>
      <c r="D70" s="258" t="s">
        <v>347</v>
      </c>
      <c r="E70" s="61"/>
      <c r="F70" s="61"/>
    </row>
    <row r="71" spans="1:12" ht="16.2">
      <c r="A71" s="40"/>
      <c r="C71" s="306" t="s">
        <v>934</v>
      </c>
      <c r="D71" s="258" t="s">
        <v>929</v>
      </c>
      <c r="E71" s="61"/>
      <c r="F71" s="61"/>
    </row>
    <row r="72" spans="1:12" ht="16.2">
      <c r="A72" s="40"/>
      <c r="C72" s="306" t="s">
        <v>934</v>
      </c>
      <c r="D72" s="258" t="s">
        <v>349</v>
      </c>
    </row>
    <row r="73" spans="1:12" ht="16.2">
      <c r="A73" s="40"/>
      <c r="C73" s="306" t="s">
        <v>934</v>
      </c>
      <c r="D73" s="258" t="s">
        <v>350</v>
      </c>
    </row>
    <row r="74" spans="1:12" ht="16.2">
      <c r="A74" s="40"/>
      <c r="C74" s="306" t="s">
        <v>934</v>
      </c>
      <c r="D74" s="258" t="s">
        <v>352</v>
      </c>
    </row>
    <row r="75" spans="1:12" ht="16.2">
      <c r="A75" s="40"/>
      <c r="C75" s="306" t="s">
        <v>934</v>
      </c>
      <c r="D75" s="258" t="s">
        <v>353</v>
      </c>
    </row>
    <row r="76" spans="1:12" ht="16.2">
      <c r="A76" s="40"/>
      <c r="C76" s="306" t="s">
        <v>934</v>
      </c>
      <c r="D76" s="258" t="s">
        <v>354</v>
      </c>
    </row>
    <row r="77" spans="1:12" ht="16.2">
      <c r="A77" s="40"/>
      <c r="C77" s="306" t="s">
        <v>934</v>
      </c>
      <c r="D77" s="258" t="s">
        <v>355</v>
      </c>
    </row>
    <row r="78" spans="1:12" ht="16.2">
      <c r="A78" s="40"/>
      <c r="C78" s="306" t="s">
        <v>934</v>
      </c>
      <c r="D78" s="481" t="s">
        <v>27</v>
      </c>
      <c r="E78" s="482"/>
      <c r="F78" s="483"/>
      <c r="H78" s="61"/>
    </row>
    <row r="79" spans="1:12" ht="16.2">
      <c r="A79" s="40"/>
      <c r="B79" s="46"/>
      <c r="C79" s="50" t="s">
        <v>357</v>
      </c>
      <c r="D79" s="50"/>
      <c r="E79" s="50"/>
    </row>
    <row r="80" spans="1:12" ht="16.2">
      <c r="A80" s="40"/>
      <c r="C80" s="306" t="s">
        <v>934</v>
      </c>
      <c r="D80" s="258" t="s">
        <v>306</v>
      </c>
    </row>
    <row r="81" spans="1:12" ht="16.2">
      <c r="A81" s="40"/>
      <c r="C81" s="306" t="s">
        <v>934</v>
      </c>
      <c r="D81" s="258" t="s">
        <v>308</v>
      </c>
    </row>
    <row r="82" spans="1:12" ht="16.2">
      <c r="A82" s="40"/>
      <c r="C82" s="306" t="s">
        <v>934</v>
      </c>
      <c r="D82" s="258" t="s">
        <v>307</v>
      </c>
    </row>
    <row r="83" spans="1:12" ht="16.2">
      <c r="A83" s="40"/>
      <c r="C83" s="306" t="s">
        <v>934</v>
      </c>
      <c r="D83" s="258" t="s">
        <v>310</v>
      </c>
    </row>
    <row r="84" spans="1:12" ht="16.2">
      <c r="A84" s="40"/>
      <c r="C84" s="306" t="s">
        <v>934</v>
      </c>
      <c r="D84" s="258" t="s">
        <v>311</v>
      </c>
    </row>
    <row r="85" spans="1:12" ht="16.2">
      <c r="A85" s="40"/>
      <c r="C85" s="306" t="s">
        <v>934</v>
      </c>
      <c r="D85" s="258" t="s">
        <v>312</v>
      </c>
    </row>
    <row r="86" spans="1:12" ht="16.2">
      <c r="A86" s="40"/>
      <c r="C86" s="306" t="s">
        <v>934</v>
      </c>
      <c r="D86" s="258" t="s">
        <v>313</v>
      </c>
    </row>
    <row r="87" spans="1:12" ht="16.2">
      <c r="A87" s="40"/>
      <c r="C87" s="306" t="s">
        <v>934</v>
      </c>
      <c r="D87" s="258" t="s">
        <v>314</v>
      </c>
    </row>
    <row r="88" spans="1:12" ht="16.2">
      <c r="A88" s="40"/>
      <c r="C88" s="306" t="s">
        <v>934</v>
      </c>
      <c r="D88" s="258" t="s">
        <v>361</v>
      </c>
    </row>
    <row r="89" spans="1:12" ht="16.2">
      <c r="A89" s="40"/>
      <c r="C89" s="306" t="s">
        <v>934</v>
      </c>
      <c r="D89" s="481" t="s">
        <v>27</v>
      </c>
      <c r="E89" s="482"/>
      <c r="F89" s="483"/>
    </row>
    <row r="90" spans="1:12" s="229" customFormat="1" ht="16.2">
      <c r="A90" s="114"/>
      <c r="B90" s="56"/>
      <c r="C90" s="56"/>
      <c r="D90" s="75"/>
      <c r="E90" s="75"/>
      <c r="F90" s="75"/>
      <c r="G90" s="75"/>
      <c r="H90" s="75"/>
      <c r="I90" s="89"/>
      <c r="J90" s="227"/>
      <c r="K90" s="227"/>
    </row>
    <row r="91" spans="1:12" s="281" customFormat="1" ht="16.2">
      <c r="A91" s="222"/>
      <c r="B91" s="227"/>
      <c r="C91" s="264" t="s">
        <v>35</v>
      </c>
      <c r="D91" s="222"/>
      <c r="E91" s="222"/>
      <c r="F91" s="222"/>
      <c r="G91" s="222"/>
      <c r="I91" s="227"/>
      <c r="J91" s="227"/>
      <c r="K91" s="227"/>
      <c r="L91" s="227"/>
    </row>
    <row r="92" spans="1:12" s="281" customFormat="1" ht="16.2">
      <c r="A92" s="222"/>
      <c r="B92" s="227"/>
      <c r="C92" s="498" t="s">
        <v>40</v>
      </c>
      <c r="D92" s="499"/>
      <c r="E92" s="499"/>
      <c r="F92" s="499"/>
      <c r="G92" s="499"/>
      <c r="H92" s="499"/>
      <c r="I92" s="499"/>
      <c r="J92" s="499"/>
      <c r="K92" s="499"/>
      <c r="L92" s="500"/>
    </row>
    <row r="93" spans="1:12" s="281" customFormat="1" ht="16.2">
      <c r="A93" s="222"/>
      <c r="B93" s="227"/>
      <c r="C93" s="501"/>
      <c r="D93" s="502"/>
      <c r="E93" s="502"/>
      <c r="F93" s="502"/>
      <c r="G93" s="502"/>
      <c r="H93" s="502"/>
      <c r="I93" s="502"/>
      <c r="J93" s="502"/>
      <c r="K93" s="502"/>
      <c r="L93" s="503"/>
    </row>
    <row r="94" spans="1:12" s="31" customFormat="1" ht="16.2">
      <c r="A94" s="86"/>
      <c r="B94" s="41"/>
      <c r="C94" s="40"/>
      <c r="D94" s="94"/>
      <c r="E94" s="94"/>
      <c r="F94" s="94"/>
      <c r="G94" s="94"/>
      <c r="H94" s="40"/>
      <c r="I94" s="44"/>
      <c r="J94" s="41"/>
      <c r="K94" s="227"/>
    </row>
    <row r="95" spans="1:12" s="153" customFormat="1" ht="16.8" thickBot="1">
      <c r="A95" s="86"/>
      <c r="B95" s="149"/>
      <c r="C95" s="152"/>
      <c r="D95" s="150"/>
      <c r="E95" s="150"/>
      <c r="F95" s="150"/>
      <c r="G95" s="150"/>
      <c r="H95" s="152"/>
      <c r="I95" s="44"/>
      <c r="J95" s="149"/>
      <c r="K95" s="227"/>
    </row>
    <row r="96" spans="1:12" ht="16.8" thickTop="1">
      <c r="A96" s="265" t="s">
        <v>371</v>
      </c>
      <c r="B96" s="282" t="s">
        <v>370</v>
      </c>
      <c r="C96" s="235" t="s">
        <v>1195</v>
      </c>
      <c r="D96" s="233"/>
      <c r="E96" s="233"/>
      <c r="F96" s="233"/>
      <c r="G96" s="233"/>
      <c r="H96" s="233"/>
      <c r="I96" s="233"/>
      <c r="J96" s="233"/>
      <c r="K96" s="233"/>
      <c r="L96" s="233"/>
    </row>
    <row r="97" spans="1:13" s="229" customFormat="1" ht="16.2">
      <c r="A97" s="71"/>
      <c r="B97" s="307" t="s">
        <v>934</v>
      </c>
      <c r="C97" s="237" t="s">
        <v>1196</v>
      </c>
      <c r="D97" s="222"/>
      <c r="E97" s="222"/>
      <c r="F97" s="222"/>
      <c r="G97" s="222"/>
      <c r="H97" s="222"/>
      <c r="I97" s="44"/>
      <c r="J97" s="227"/>
      <c r="K97" s="227"/>
    </row>
    <row r="98" spans="1:13" ht="16.2">
      <c r="A98" s="40"/>
      <c r="C98" s="50" t="s">
        <v>372</v>
      </c>
      <c r="D98" s="40"/>
      <c r="E98" s="40"/>
      <c r="F98" s="40"/>
      <c r="G98" s="40"/>
      <c r="H98" s="44"/>
    </row>
    <row r="99" spans="1:13" ht="16.2">
      <c r="A99" s="40"/>
      <c r="B99" s="227"/>
      <c r="C99" s="306" t="s">
        <v>934</v>
      </c>
      <c r="D99" s="326"/>
      <c r="E99" s="268" t="s">
        <v>373</v>
      </c>
      <c r="F99" s="40"/>
      <c r="G99" s="40"/>
      <c r="H99" s="44"/>
      <c r="L99" s="281"/>
    </row>
    <row r="100" spans="1:13" ht="16.2">
      <c r="A100" s="40"/>
      <c r="C100" s="306" t="s">
        <v>934</v>
      </c>
      <c r="D100" s="268" t="s">
        <v>374</v>
      </c>
      <c r="E100" s="42"/>
      <c r="F100" s="40"/>
      <c r="G100" s="40"/>
      <c r="H100" s="44"/>
    </row>
    <row r="101" spans="1:13" s="153" customFormat="1" ht="16.2">
      <c r="A101" s="152"/>
      <c r="B101" s="222"/>
      <c r="C101" s="222"/>
      <c r="D101" s="498" t="s">
        <v>40</v>
      </c>
      <c r="E101" s="499"/>
      <c r="F101" s="499"/>
      <c r="G101" s="499"/>
      <c r="H101" s="499"/>
      <c r="I101" s="499"/>
      <c r="J101" s="500"/>
      <c r="K101" s="227"/>
      <c r="L101" s="281"/>
      <c r="M101" s="229"/>
    </row>
    <row r="102" spans="1:13" ht="16.2">
      <c r="A102" s="40"/>
      <c r="C102" s="227"/>
      <c r="D102" s="501"/>
      <c r="E102" s="502"/>
      <c r="F102" s="502"/>
      <c r="G102" s="502"/>
      <c r="H102" s="502"/>
      <c r="I102" s="502"/>
      <c r="J102" s="503"/>
      <c r="L102" s="281"/>
      <c r="M102" s="229"/>
    </row>
    <row r="103" spans="1:13" ht="16.2">
      <c r="A103" s="40"/>
      <c r="B103" s="222"/>
      <c r="C103" s="306" t="s">
        <v>934</v>
      </c>
      <c r="D103" s="268" t="s">
        <v>375</v>
      </c>
      <c r="E103" s="40"/>
      <c r="F103" s="40"/>
      <c r="G103" s="40"/>
      <c r="H103" s="44"/>
    </row>
    <row r="104" spans="1:13" s="153" customFormat="1" ht="16.2">
      <c r="A104" s="152"/>
      <c r="B104" s="64"/>
      <c r="C104" s="213"/>
      <c r="D104" s="498" t="s">
        <v>40</v>
      </c>
      <c r="E104" s="499"/>
      <c r="F104" s="499"/>
      <c r="G104" s="499"/>
      <c r="H104" s="499"/>
      <c r="I104" s="499"/>
      <c r="J104" s="500"/>
      <c r="K104" s="227"/>
      <c r="L104" s="281"/>
    </row>
    <row r="105" spans="1:13" ht="16.2">
      <c r="A105" s="40"/>
      <c r="C105" s="218"/>
      <c r="D105" s="501"/>
      <c r="E105" s="502"/>
      <c r="F105" s="502"/>
      <c r="G105" s="502"/>
      <c r="H105" s="502"/>
      <c r="I105" s="502"/>
      <c r="J105" s="503"/>
      <c r="L105" s="281"/>
    </row>
    <row r="106" spans="1:13" ht="16.2">
      <c r="A106" s="114"/>
      <c r="B106" s="56"/>
      <c r="C106" s="56"/>
      <c r="D106" s="75"/>
      <c r="E106" s="75"/>
      <c r="F106" s="75"/>
      <c r="G106" s="75"/>
      <c r="H106" s="75"/>
      <c r="I106" s="89"/>
      <c r="J106" s="227"/>
      <c r="L106" s="229"/>
    </row>
    <row r="107" spans="1:13" s="281" customFormat="1" ht="16.2">
      <c r="A107" s="222"/>
      <c r="B107" s="227"/>
      <c r="C107" s="264" t="s">
        <v>35</v>
      </c>
      <c r="D107" s="222"/>
      <c r="E107" s="222"/>
      <c r="F107" s="222"/>
      <c r="G107" s="222"/>
      <c r="I107" s="227"/>
      <c r="J107" s="227"/>
      <c r="K107" s="227"/>
      <c r="L107" s="227"/>
    </row>
    <row r="108" spans="1:13" s="281" customFormat="1" ht="16.2">
      <c r="A108" s="222"/>
      <c r="B108" s="227"/>
      <c r="C108" s="498" t="s">
        <v>40</v>
      </c>
      <c r="D108" s="499"/>
      <c r="E108" s="499"/>
      <c r="F108" s="499"/>
      <c r="G108" s="499"/>
      <c r="H108" s="499"/>
      <c r="I108" s="499"/>
      <c r="J108" s="499"/>
      <c r="K108" s="499"/>
      <c r="L108" s="500"/>
    </row>
    <row r="109" spans="1:13" s="281" customFormat="1" ht="16.2">
      <c r="A109" s="222"/>
      <c r="B109" s="227"/>
      <c r="C109" s="501"/>
      <c r="D109" s="502"/>
      <c r="E109" s="502"/>
      <c r="F109" s="502"/>
      <c r="G109" s="502"/>
      <c r="H109" s="502"/>
      <c r="I109" s="502"/>
      <c r="J109" s="502"/>
      <c r="K109" s="502"/>
      <c r="L109" s="503"/>
    </row>
    <row r="110" spans="1:13" ht="15" customHeight="1">
      <c r="A110" s="86"/>
      <c r="B110" s="227"/>
      <c r="C110" s="222"/>
      <c r="D110" s="218"/>
      <c r="E110" s="218"/>
      <c r="F110" s="218"/>
      <c r="G110" s="218"/>
      <c r="H110" s="222"/>
      <c r="I110" s="44"/>
      <c r="J110" s="227"/>
      <c r="L110" s="229"/>
    </row>
  </sheetData>
  <sheetProtection insertRows="0" insertHyperlinks="0"/>
  <mergeCells count="13">
    <mergeCell ref="D17:F17"/>
    <mergeCell ref="D29:F29"/>
    <mergeCell ref="D54:F54"/>
    <mergeCell ref="C63:L64"/>
    <mergeCell ref="C32:L33"/>
    <mergeCell ref="D20:E20"/>
    <mergeCell ref="C108:L109"/>
    <mergeCell ref="C92:L93"/>
    <mergeCell ref="D60:F60"/>
    <mergeCell ref="D78:F78"/>
    <mergeCell ref="D89:F89"/>
    <mergeCell ref="D101:J102"/>
    <mergeCell ref="D104:J105"/>
  </mergeCells>
  <conditionalFormatting sqref="C65:H65 C79:H79 H94:H95 C34:H34 E9:G16 C18:H18 C30:H30 E23:F28 E38:F44 E46:G53 C61:H61 D45:H45 E69:F77 C68:H68 E80:F88 D98:G98 E103:G103 B101:C101 C22:H22 I23:I29 D36:H37 D106:H106 D97:H97 D90:H90 I69:I78 D67:H67 I60 I54 E55:H55 E100:G100 F99:G99">
    <cfRule type="expression" dxfId="1721" priority="1149" stopIfTrue="1">
      <formula>AND(NE(#REF!,"#"),NE(B9,""),NE(COUNTA($A9:A9),0))</formula>
    </cfRule>
  </conditionalFormatting>
  <conditionalFormatting sqref="H34 H18 H30 H61 H65 H79 H94:H95 H22 H36:H37 H45 H106 H97 H90 H67:H68 H55">
    <cfRule type="expression" dxfId="1720" priority="1151" stopIfTrue="1">
      <formula>AND(NE(#REF!,"#"),COUNTBLANK($B18:$F18)&lt;5,ISBLANK($A18))</formula>
    </cfRule>
  </conditionalFormatting>
  <conditionalFormatting sqref="I30 I34 H38:H44 H56 I65 H69:H77 H80:H88 I94:I95 C98 I18 H17 I22 H23:H29 I36:I37 I45 H103 C104:C105 I106 I97 I90 I79 I67:I68 I61 I55 H98:H100">
    <cfRule type="expression" dxfId="1719" priority="1153" stopIfTrue="1">
      <formula>AND(NE(#REF!,"#"),NE(C17,""),NE(COUNTA($A17:A17),0))</formula>
    </cfRule>
  </conditionalFormatting>
  <conditionalFormatting sqref="H34 H18 H30 H61 H65 H79 H94:H95 H22 H36:H37 H45 H106 H97 H90 H67:H68 H55">
    <cfRule type="expression" dxfId="1718" priority="1154" stopIfTrue="1">
      <formula>AND(NE(#REF!,"#"),NE($H18,""),OR(COUNTBLANK($B18:$F18)=5,NE($A18,""),IFERROR(VLOOKUP($H18,INDIRECT("VariableTypes!A2:A"),1,FALSE),TRUE)))</formula>
    </cfRule>
  </conditionalFormatting>
  <conditionalFormatting sqref="C94:G95">
    <cfRule type="expression" dxfId="1717" priority="197" stopIfTrue="1">
      <formula>AND(NE(#REF!,"#"),NE(C94,""),NE(COUNTA($A94:B94),0))</formula>
    </cfRule>
  </conditionalFormatting>
  <conditionalFormatting sqref="G54:H54 I46:I53 H89 H78">
    <cfRule type="expression" dxfId="1716" priority="190" stopIfTrue="1">
      <formula>AND(NE(#REF!,"#"),NE(G46,""),NE(COUNTA($A46:E46),0))</formula>
    </cfRule>
  </conditionalFormatting>
  <conditionalFormatting sqref="I56:I59 I80:I89 I21 D100">
    <cfRule type="expression" dxfId="1715" priority="1164" stopIfTrue="1">
      <formula>AND(NE(#REF!,"#"),NE(D21,""),NE(COUNTA($A21:A21),0))</formula>
    </cfRule>
  </conditionalFormatting>
  <conditionalFormatting sqref="B103">
    <cfRule type="expression" dxfId="1714" priority="1168" stopIfTrue="1">
      <formula>AND(NE(#REF!,"#"),NE(B103,""),NE(COUNTA($A103:B103),0))</formula>
    </cfRule>
  </conditionalFormatting>
  <conditionalFormatting sqref="G103 G98:G99">
    <cfRule type="expression" dxfId="1713" priority="5112" stopIfTrue="1">
      <formula>AND(NE(#REF!,"#"),COUNTBLANK($B98:$E98)&lt;5,ISBLANK($A98))</formula>
    </cfRule>
  </conditionalFormatting>
  <conditionalFormatting sqref="I38:I44">
    <cfRule type="expression" dxfId="1712" priority="5114" stopIfTrue="1">
      <formula>AND(NE(#REF!,"#"),NE(I38,""),NE(COUNTA($A38:F38),0))</formula>
    </cfRule>
  </conditionalFormatting>
  <conditionalFormatting sqref="G103 G98:G99">
    <cfRule type="expression" dxfId="1711" priority="5172" stopIfTrue="1">
      <formula>AND(NE(#REF!,"#"),NE($G98,""),OR(COUNTBLANK($B98:$E98)=5,NE($A98,""),IFERROR(VLOOKUP($G98,INDIRECT("VariableTypes!A2:A"),1,FALSE),TRUE)))</formula>
    </cfRule>
  </conditionalFormatting>
  <conditionalFormatting sqref="H80:H89 G100">
    <cfRule type="expression" dxfId="1710" priority="5203" stopIfTrue="1">
      <formula>AND(NE(#REF!,"#"),COUNTBLANK($C80:$E80)&lt;5,ISBLANK($A80))</formula>
    </cfRule>
  </conditionalFormatting>
  <conditionalFormatting sqref="G100">
    <cfRule type="expression" dxfId="1709" priority="5205" stopIfTrue="1">
      <formula>AND(NE(#REF!,"#"),NE($G100,""),OR(COUNTBLANK($C100:$E100)=5,NE($A100,""),IFERROR(VLOOKUP($G100,INDIRECT("VariableTypes!A2:A"),1,FALSE),TRUE)))</formula>
    </cfRule>
  </conditionalFormatting>
  <conditionalFormatting sqref="H35:L35">
    <cfRule type="expression" dxfId="1708" priority="99" stopIfTrue="1">
      <formula>AND(NE(#REF!,"#"),COUNTBLANK($C35:$G35)&lt;5,ISBLANK($B35))</formula>
    </cfRule>
  </conditionalFormatting>
  <conditionalFormatting sqref="H35:L35">
    <cfRule type="expression" dxfId="1707" priority="96" stopIfTrue="1">
      <formula>AND(NE(#REF!,"#"),NE($H35,""),OR(COUNTBLANK($C35:$G35)=5,NE($B35,""),IFERROR(VLOOKUP($H35,INDIRECT("VariableTypes!A2:A"),1,FALSE),TRUE)))</formula>
    </cfRule>
  </conditionalFormatting>
  <conditionalFormatting sqref="D35:G35">
    <cfRule type="expression" dxfId="1706" priority="93" stopIfTrue="1">
      <formula>AND(NE(#REF!,"#"),NE(D35,""),NE(COUNTA($A35:C35),0))</formula>
    </cfRule>
  </conditionalFormatting>
  <conditionalFormatting sqref="G35">
    <cfRule type="expression" dxfId="1705" priority="94" stopIfTrue="1">
      <formula>AND(NE(#REF!,"#"),COUNTBLANK($C35:$F35)&lt;5,ISBLANK($A35))</formula>
    </cfRule>
  </conditionalFormatting>
  <conditionalFormatting sqref="G35">
    <cfRule type="expression" dxfId="1704" priority="95" stopIfTrue="1">
      <formula>AND(NE(#REF!,"#"),NE($G35,""),OR(COUNTBLANK($C35:$F35)=5,NE($A35,""),IFERROR(VLOOKUP($G35,INDIRECT("VariableTypes!A2:A"),1,FALSE),TRUE)))</formula>
    </cfRule>
  </conditionalFormatting>
  <conditionalFormatting sqref="D7:F7">
    <cfRule type="expression" dxfId="1703" priority="120" stopIfTrue="1">
      <formula>AND(NE(#REF!,"#"),NE(D7,""),NE(COUNTA($B7:C7),0))</formula>
    </cfRule>
  </conditionalFormatting>
  <conditionalFormatting sqref="G8 I8">
    <cfRule type="expression" dxfId="1702" priority="7257" stopIfTrue="1">
      <formula>AND(NE(#REF!,"#"),NE(G8,""),NE(COUNTA($B8:E8),0))</formula>
    </cfRule>
  </conditionalFormatting>
  <conditionalFormatting sqref="H8:H9 G7:H7">
    <cfRule type="expression" dxfId="1701" priority="7262" stopIfTrue="1">
      <formula>AND(NE(#REF!,"#"),NE(G7,""),NE(COUNTA($C7:F7),0))</formula>
    </cfRule>
  </conditionalFormatting>
  <conditionalFormatting sqref="H8:H9">
    <cfRule type="expression" dxfId="1700" priority="7265" stopIfTrue="1">
      <formula>AND(NE(#REF!,"#"),COUNTBLANK($D8:$G8)&lt;5,ISBLANK($C8))</formula>
    </cfRule>
  </conditionalFormatting>
  <conditionalFormatting sqref="H8:H9">
    <cfRule type="expression" dxfId="1699" priority="7267" stopIfTrue="1">
      <formula>AND(NE(#REF!,"#"),NE($H8,""),OR(COUNTBLANK($D8:$G8)=5,NE($C8,""),IFERROR(VLOOKUP($H8,INDIRECT("VariableTypes!A2:A"),1,FALSE),TRUE)))</formula>
    </cfRule>
  </conditionalFormatting>
  <conditionalFormatting sqref="D9:D16 D103 D55:D59">
    <cfRule type="expression" dxfId="1698" priority="7274" stopIfTrue="1">
      <formula>AND(NE(#REF!,"#"),NE(D9,""),NE(COUNTA($A9:A9),0))</formula>
    </cfRule>
  </conditionalFormatting>
  <conditionalFormatting sqref="E8:F8">
    <cfRule type="expression" dxfId="1697" priority="7281" stopIfTrue="1">
      <formula>AND(NE(#REF!,"#"),NE(E8,""),NE(COUNTA($B8:H8),0))</formula>
    </cfRule>
  </conditionalFormatting>
  <conditionalFormatting sqref="I19:I20">
    <cfRule type="expression" dxfId="1696" priority="7290" stopIfTrue="1">
      <formula>AND(NE(#REF!,"#"),NE(I19,""),NE(COUNTA($A19:B19),0))</formula>
    </cfRule>
  </conditionalFormatting>
  <conditionalFormatting sqref="E19 E21:G21 F20 D20">
    <cfRule type="expression" dxfId="1695" priority="7300" stopIfTrue="1">
      <formula>AND(NE(#REF!,"#"),NE(D19,""),NE(COUNTA(#REF!),0))</formula>
    </cfRule>
  </conditionalFormatting>
  <conditionalFormatting sqref="D19:D21">
    <cfRule type="expression" dxfId="1694" priority="7304" stopIfTrue="1">
      <formula>AND(NE(#REF!,"#"),NE(D19,""),NE(COUNTA(#REF!),0))</formula>
    </cfRule>
  </conditionalFormatting>
  <conditionalFormatting sqref="D23:D28">
    <cfRule type="expression" dxfId="1693" priority="112" stopIfTrue="1">
      <formula>AND(NE(#REF!,"#"),NE(D23,""),NE(COUNTA($A23:A23),0))</formula>
    </cfRule>
  </conditionalFormatting>
  <conditionalFormatting sqref="H38:H44">
    <cfRule type="expression" dxfId="1692" priority="7493" stopIfTrue="1">
      <formula>AND(NE(#REF!,"#"),COUNTBLANK($C38:$F38)&lt;5,ISBLANK($A38))</formula>
    </cfRule>
  </conditionalFormatting>
  <conditionalFormatting sqref="H38:H44">
    <cfRule type="expression" dxfId="1691" priority="7495" stopIfTrue="1">
      <formula>AND(NE(#REF!,"#"),NE($H38,""),OR(COUNTBLANK($C38:$F38)=5,NE($A38,""),IFERROR(VLOOKUP($H38,INDIRECT("VariableTypes!A2:A"),1,FALSE),TRUE)))</formula>
    </cfRule>
  </conditionalFormatting>
  <conditionalFormatting sqref="E57:G59">
    <cfRule type="expression" dxfId="1690" priority="7497" stopIfTrue="1">
      <formula>AND(NE(#REF!,"#"),NE(E57,""),NE(COUNTA($A56:C56),0))</formula>
    </cfRule>
  </conditionalFormatting>
  <conditionalFormatting sqref="H56">
    <cfRule type="expression" dxfId="1689" priority="7506" stopIfTrue="1">
      <formula>AND(NE(#REF!,"#"),COUNTBLANK($C57:$F57)&lt;5,ISBLANK($A56))</formula>
    </cfRule>
  </conditionalFormatting>
  <conditionalFormatting sqref="H56">
    <cfRule type="expression" dxfId="1688" priority="7509" stopIfTrue="1">
      <formula>AND(NE(#REF!,"#"),NE($H56,""),OR(COUNTBLANK($C57:$F57)=5,NE($A56,""),IFERROR(VLOOKUP($H56,INDIRECT("VariableTypes!A2:A"),1,FALSE),TRUE)))</formula>
    </cfRule>
  </conditionalFormatting>
  <conditionalFormatting sqref="D38:D44">
    <cfRule type="expression" dxfId="1687" priority="92" stopIfTrue="1">
      <formula>AND(NE(#REF!,"#"),NE(D38,""),NE(COUNTA($A38:A38),0))</formula>
    </cfRule>
  </conditionalFormatting>
  <conditionalFormatting sqref="D46:D53">
    <cfRule type="expression" dxfId="1686" priority="91" stopIfTrue="1">
      <formula>AND(NE(#REF!,"#"),NE(D46,""),NE(COUNTA($A46:A46),0))</formula>
    </cfRule>
  </conditionalFormatting>
  <conditionalFormatting sqref="G60:H60">
    <cfRule type="expression" dxfId="1685" priority="85" stopIfTrue="1">
      <formula>AND(NE(#REF!,"#"),NE(G60,""),NE(COUNTA($A60:E60),0))</formula>
    </cfRule>
  </conditionalFormatting>
  <conditionalFormatting sqref="H66:L66">
    <cfRule type="expression" dxfId="1684" priority="75" stopIfTrue="1">
      <formula>AND(NE(#REF!,"#"),COUNTBLANK($C66:$G66)&lt;5,ISBLANK($B66))</formula>
    </cfRule>
  </conditionalFormatting>
  <conditionalFormatting sqref="H66:L66">
    <cfRule type="expression" dxfId="1683" priority="74" stopIfTrue="1">
      <formula>AND(NE(#REF!,"#"),NE($H66,""),OR(COUNTBLANK($C66:$G66)=5,NE($B66,""),IFERROR(VLOOKUP($H66,INDIRECT("VariableTypes!A2:A"),1,FALSE),TRUE)))</formula>
    </cfRule>
  </conditionalFormatting>
  <conditionalFormatting sqref="D66:G66">
    <cfRule type="expression" dxfId="1682" priority="71" stopIfTrue="1">
      <formula>AND(NE(#REF!,"#"),NE(D66,""),NE(COUNTA($A66:C66),0))</formula>
    </cfRule>
  </conditionalFormatting>
  <conditionalFormatting sqref="G66">
    <cfRule type="expression" dxfId="1681" priority="72" stopIfTrue="1">
      <formula>AND(NE(#REF!,"#"),COUNTBLANK($C66:$F66)&lt;5,ISBLANK($A66))</formula>
    </cfRule>
  </conditionalFormatting>
  <conditionalFormatting sqref="G66">
    <cfRule type="expression" dxfId="1680" priority="73" stopIfTrue="1">
      <formula>AND(NE(#REF!,"#"),NE($G66,""),OR(COUNTBLANK($C66:$F66)=5,NE($A66,""),IFERROR(VLOOKUP($G66,INDIRECT("VariableTypes!A2:A"),1,FALSE),TRUE)))</formula>
    </cfRule>
  </conditionalFormatting>
  <conditionalFormatting sqref="D69:D77">
    <cfRule type="expression" dxfId="1679" priority="68" stopIfTrue="1">
      <formula>AND(NE(#REF!,"#"),NE(D69,""),NE(COUNTA($A69:A69),0))</formula>
    </cfRule>
  </conditionalFormatting>
  <conditionalFormatting sqref="H80:H89">
    <cfRule type="expression" dxfId="1678" priority="7530" stopIfTrue="1">
      <formula>AND(NE(#REF!,"#"),NE($H80,""),OR(COUNTBLANK($C80:$E80)=5,NE($A80,""),IFERROR(VLOOKUP($H80,INDIRECT("VariableTypes!A2:A"),1,FALSE),TRUE)))</formula>
    </cfRule>
  </conditionalFormatting>
  <conditionalFormatting sqref="D80:D88">
    <cfRule type="expression" dxfId="1677" priority="65" stopIfTrue="1">
      <formula>AND(NE(#REF!,"#"),NE(D80,""),NE(COUNTA($A80:A80),0))</formula>
    </cfRule>
  </conditionalFormatting>
  <conditionalFormatting sqref="H96:L96">
    <cfRule type="expression" dxfId="1676" priority="57" stopIfTrue="1">
      <formula>AND(NE(#REF!,"#"),COUNTBLANK($C96:$G96)&lt;5,ISBLANK($B96))</formula>
    </cfRule>
  </conditionalFormatting>
  <conditionalFormatting sqref="H96:L96">
    <cfRule type="expression" dxfId="1675" priority="56" stopIfTrue="1">
      <formula>AND(NE(#REF!,"#"),NE($H96,""),OR(COUNTBLANK($C96:$G96)=5,NE($B96,""),IFERROR(VLOOKUP($H96,INDIRECT("VariableTypes!A2:A"),1,FALSE),TRUE)))</formula>
    </cfRule>
  </conditionalFormatting>
  <conditionalFormatting sqref="D96:G96">
    <cfRule type="expression" dxfId="1674" priority="53" stopIfTrue="1">
      <formula>AND(NE(#REF!,"#"),NE(D96,""),NE(COUNTA($A96:C96),0))</formula>
    </cfRule>
  </conditionalFormatting>
  <conditionalFormatting sqref="G96">
    <cfRule type="expression" dxfId="1673" priority="54" stopIfTrue="1">
      <formula>AND(NE(#REF!,"#"),COUNTBLANK($C96:$F96)&lt;5,ISBLANK($A96))</formula>
    </cfRule>
  </conditionalFormatting>
  <conditionalFormatting sqref="G96">
    <cfRule type="expression" dxfId="1672" priority="55" stopIfTrue="1">
      <formula>AND(NE(#REF!,"#"),NE($G96,""),OR(COUNTBLANK($C96:$F96)=5,NE($A96,""),IFERROR(VLOOKUP($G96,INDIRECT("VariableTypes!A2:A"),1,FALSE),TRUE)))</formula>
    </cfRule>
  </conditionalFormatting>
  <conditionalFormatting sqref="H110">
    <cfRule type="expression" dxfId="1671" priority="48" stopIfTrue="1">
      <formula>AND(NE(#REF!,"#"),NE(H110,""),NE(COUNTA($A110:G110),0))</formula>
    </cfRule>
  </conditionalFormatting>
  <conditionalFormatting sqref="H110">
    <cfRule type="expression" dxfId="1670" priority="49" stopIfTrue="1">
      <formula>AND(NE(#REF!,"#"),COUNTBLANK($B110:$F110)&lt;5,ISBLANK($A110))</formula>
    </cfRule>
  </conditionalFormatting>
  <conditionalFormatting sqref="I110">
    <cfRule type="expression" dxfId="1669" priority="50" stopIfTrue="1">
      <formula>AND(NE(#REF!,"#"),NE(I110,""),NE(COUNTA($A110:G110),0))</formula>
    </cfRule>
  </conditionalFormatting>
  <conditionalFormatting sqref="H110">
    <cfRule type="expression" dxfId="1668" priority="51" stopIfTrue="1">
      <formula>AND(NE(#REF!,"#"),NE($H110,""),OR(COUNTBLANK($B110:$F110)=5,NE($A110,""),IFERROR(VLOOKUP($H110,INDIRECT("VariableTypes!A2:A"),1,FALSE),TRUE)))</formula>
    </cfRule>
  </conditionalFormatting>
  <conditionalFormatting sqref="C110:G110">
    <cfRule type="expression" dxfId="1667" priority="47" stopIfTrue="1">
      <formula>AND(NE(#REF!,"#"),NE(C110,""),NE(COUNTA($A110:B110),0))</formula>
    </cfRule>
  </conditionalFormatting>
  <conditionalFormatting sqref="H7">
    <cfRule type="expression" dxfId="1666" priority="9876" stopIfTrue="1">
      <formula>AND(NE(#REF!,"#"),COUNTBLANK($D7:$G7)&lt;5,ISBLANK(#REF!))</formula>
    </cfRule>
  </conditionalFormatting>
  <conditionalFormatting sqref="H7">
    <cfRule type="expression" dxfId="1665" priority="9878" stopIfTrue="1">
      <formula>AND(NE(#REF!,"#"),NE($H7,""),OR(COUNTBLANK($D7:$G7)=5,NE(#REF!,""),IFERROR(VLOOKUP($H7,INDIRECT("VariableTypes!A2:A"),1,FALSE),TRUE)))</formula>
    </cfRule>
  </conditionalFormatting>
  <conditionalFormatting sqref="A107:A109">
    <cfRule type="cellIs" dxfId="1664" priority="36" stopIfTrue="1" operator="equal">
      <formula>"include_in_docs"</formula>
    </cfRule>
  </conditionalFormatting>
  <conditionalFormatting sqref="L107">
    <cfRule type="expression" dxfId="1663" priority="37" stopIfTrue="1">
      <formula>AND(NE(#REF!,"#"),NE(L107,""),NE(COUNTA($C107:H107),0))</formula>
    </cfRule>
  </conditionalFormatting>
  <conditionalFormatting sqref="L107">
    <cfRule type="expression" dxfId="1662" priority="38" stopIfTrue="1">
      <formula>AND(NE(#REF!,"#"),COUNTBLANK($C107:$F107)&lt;5,ISBLANK(#REF!))</formula>
    </cfRule>
  </conditionalFormatting>
  <conditionalFormatting sqref="L107">
    <cfRule type="expression" dxfId="1661" priority="39" stopIfTrue="1">
      <formula>AND(NE(#REF!,"#"),NE($G107,""),OR(COUNTBLANK($C107:$F107)=5,NE(#REF!,""),IFERROR(VLOOKUP($G107,INDIRECT("VariableTypes!A2:A"),1,FALSE),TRUE)))</formula>
    </cfRule>
  </conditionalFormatting>
  <conditionalFormatting sqref="D107:G107">
    <cfRule type="expression" dxfId="1660" priority="40" stopIfTrue="1">
      <formula>AND(NE(#REF!,"#"),NE(D107,""),NE(COUNTA($C107:C107),0))</formula>
    </cfRule>
  </conditionalFormatting>
  <conditionalFormatting sqref="A91:A93">
    <cfRule type="cellIs" dxfId="1659" priority="31" stopIfTrue="1" operator="equal">
      <formula>"include_in_docs"</formula>
    </cfRule>
  </conditionalFormatting>
  <conditionalFormatting sqref="L91">
    <cfRule type="expression" dxfId="1658" priority="32" stopIfTrue="1">
      <formula>AND(NE(#REF!,"#"),NE(L91,""),NE(COUNTA($C91:H91),0))</formula>
    </cfRule>
  </conditionalFormatting>
  <conditionalFormatting sqref="L91">
    <cfRule type="expression" dxfId="1657" priority="33" stopIfTrue="1">
      <formula>AND(NE(#REF!,"#"),COUNTBLANK($C91:$F91)&lt;5,ISBLANK(#REF!))</formula>
    </cfRule>
  </conditionalFormatting>
  <conditionalFormatting sqref="L91">
    <cfRule type="expression" dxfId="1656" priority="34" stopIfTrue="1">
      <formula>AND(NE(#REF!,"#"),NE($G91,""),OR(COUNTBLANK($C91:$F91)=5,NE(#REF!,""),IFERROR(VLOOKUP($G91,INDIRECT("VariableTypes!A2:A"),1,FALSE),TRUE)))</formula>
    </cfRule>
  </conditionalFormatting>
  <conditionalFormatting sqref="D91:G91">
    <cfRule type="expression" dxfId="1655" priority="35" stopIfTrue="1">
      <formula>AND(NE(#REF!,"#"),NE(D91,""),NE(COUNTA($C91:C91),0))</formula>
    </cfRule>
  </conditionalFormatting>
  <conditionalFormatting sqref="A62:A64">
    <cfRule type="cellIs" dxfId="1654" priority="26" stopIfTrue="1" operator="equal">
      <formula>"include_in_docs"</formula>
    </cfRule>
  </conditionalFormatting>
  <conditionalFormatting sqref="L62">
    <cfRule type="expression" dxfId="1653" priority="27" stopIfTrue="1">
      <formula>AND(NE(#REF!,"#"),NE(L62,""),NE(COUNTA($C62:H62),0))</formula>
    </cfRule>
  </conditionalFormatting>
  <conditionalFormatting sqref="L62">
    <cfRule type="expression" dxfId="1652" priority="28" stopIfTrue="1">
      <formula>AND(NE(#REF!,"#"),COUNTBLANK($C62:$F62)&lt;5,ISBLANK(#REF!))</formula>
    </cfRule>
  </conditionalFormatting>
  <conditionalFormatting sqref="L62">
    <cfRule type="expression" dxfId="1651" priority="29" stopIfTrue="1">
      <formula>AND(NE(#REF!,"#"),NE($G62,""),OR(COUNTBLANK($C62:$F62)=5,NE(#REF!,""),IFERROR(VLOOKUP($G62,INDIRECT("VariableTypes!A2:A"),1,FALSE),TRUE)))</formula>
    </cfRule>
  </conditionalFormatting>
  <conditionalFormatting sqref="D62:G62">
    <cfRule type="expression" dxfId="1650" priority="30" stopIfTrue="1">
      <formula>AND(NE(#REF!,"#"),NE(D62,""),NE(COUNTA($C62:C62),0))</formula>
    </cfRule>
  </conditionalFormatting>
  <conditionalFormatting sqref="A31:A33">
    <cfRule type="cellIs" dxfId="1649" priority="21" stopIfTrue="1" operator="equal">
      <formula>"include_in_docs"</formula>
    </cfRule>
  </conditionalFormatting>
  <conditionalFormatting sqref="L31">
    <cfRule type="expression" dxfId="1648" priority="22" stopIfTrue="1">
      <formula>AND(NE(#REF!,"#"),NE(L31,""),NE(COUNTA($C31:H31),0))</formula>
    </cfRule>
  </conditionalFormatting>
  <conditionalFormatting sqref="L31">
    <cfRule type="expression" dxfId="1647" priority="23" stopIfTrue="1">
      <formula>AND(NE(#REF!,"#"),COUNTBLANK($C31:$F31)&lt;5,ISBLANK(#REF!))</formula>
    </cfRule>
  </conditionalFormatting>
  <conditionalFormatting sqref="L31">
    <cfRule type="expression" dxfId="1646" priority="24" stopIfTrue="1">
      <formula>AND(NE(#REF!,"#"),NE($G31,""),OR(COUNTBLANK($C31:$F31)=5,NE(#REF!,""),IFERROR(VLOOKUP($G31,INDIRECT("VariableTypes!A2:A"),1,FALSE),TRUE)))</formula>
    </cfRule>
  </conditionalFormatting>
  <conditionalFormatting sqref="D31:G31">
    <cfRule type="expression" dxfId="1645" priority="25" stopIfTrue="1">
      <formula>AND(NE(#REF!,"#"),NE(D31,""),NE(COUNTA($C31:C31),0))</formula>
    </cfRule>
  </conditionalFormatting>
  <conditionalFormatting sqref="E99">
    <cfRule type="expression" dxfId="1644" priority="11434" stopIfTrue="1">
      <formula>AND(NE(#REF!,"#"),NE(E99,""),NE(COUNTA($A99:A99),0))</formula>
    </cfRule>
  </conditionalFormatting>
  <conditionalFormatting sqref="D3:G3">
    <cfRule type="expression" dxfId="1643" priority="8" stopIfTrue="1">
      <formula>AND(NE(#REF!,"#"),NE(D3,""),NE(COUNTA($B3:C3),0))</formula>
    </cfRule>
  </conditionalFormatting>
  <conditionalFormatting sqref="H3 H5">
    <cfRule type="expression" dxfId="1642" priority="9" stopIfTrue="1">
      <formula>AND(NE(#REF!,"#"),NE($H3,""),OR(COUNTBLANK($C3:$G3)=5,NE($B3,""),IFERROR(VLOOKUP($H3,INDIRECT("VariableTypes!A2:A"),1,FALSE),TRUE)))</formula>
    </cfRule>
  </conditionalFormatting>
  <conditionalFormatting sqref="I3:I5">
    <cfRule type="expression" dxfId="1641" priority="10" stopIfTrue="1">
      <formula>AND(NE(#REF!,"#"),NE($I3,""),NOT(IFERROR(VLOOKUP($H3,INDIRECT("VariableTypes!$A$2:$D"),4,FALSE),FALSE)))</formula>
    </cfRule>
  </conditionalFormatting>
  <conditionalFormatting sqref="J3:K3 J5:K5">
    <cfRule type="expression" dxfId="1640" priority="11" stopIfTrue="1">
      <formula>AND(NE(#REF!,"#"),NE($J3,""),NOT(IFERROR(VLOOKUP($H3,INDIRECT("VariableTypes!$A$2:$E"),5,FALSE),FALSE)),OR($B3="",$C3=""))</formula>
    </cfRule>
  </conditionalFormatting>
  <conditionalFormatting sqref="H3 H5">
    <cfRule type="expression" dxfId="1639" priority="12" stopIfTrue="1">
      <formula>AND(NE(#REF!,"#"),COUNTBLANK($C3:$G3)&lt;5,ISBLANK($B3))</formula>
    </cfRule>
  </conditionalFormatting>
  <conditionalFormatting sqref="I3:I5">
    <cfRule type="expression" dxfId="1638" priority="13" stopIfTrue="1">
      <formula>AND(NE(#REF!,"#"),IFERROR(VLOOKUP($H3,INDIRECT("VariableTypes!$A$2:$D"),4,FALSE),FALSE))</formula>
    </cfRule>
  </conditionalFormatting>
  <conditionalFormatting sqref="J3:K3 J5:K5">
    <cfRule type="expression" dxfId="1637" priority="14" stopIfTrue="1">
      <formula>AND(NE(#REF!,"#"),OR(IFERROR(VLOOKUP($H3,INDIRECT("VariableTypes!$A$2:$E"),5,FALSE),FALSE),AND(NE($B3,""),NE($C3,""))))</formula>
    </cfRule>
  </conditionalFormatting>
  <conditionalFormatting sqref="H6">
    <cfRule type="expression" dxfId="1636" priority="7" stopIfTrue="1">
      <formula>AND(NE(#REF!,"#"),COUNTBLANK($C6:$G6)&lt;5,ISBLANK($B6))</formula>
    </cfRule>
  </conditionalFormatting>
  <conditionalFormatting sqref="H6">
    <cfRule type="expression" dxfId="1635" priority="4" stopIfTrue="1">
      <formula>AND(NE(#REF!,"#"),NE($H6,""),OR(COUNTBLANK($C6:$G6)=5,NE($B6,""),IFERROR(VLOOKUP($H6,INDIRECT("VariableTypes!A2:A"),1,FALSE),TRUE)))</formula>
    </cfRule>
  </conditionalFormatting>
  <conditionalFormatting sqref="I6:L6">
    <cfRule type="expression" dxfId="1634" priority="5" stopIfTrue="1">
      <formula>AND(NE(#REF!,"#"),NE($I6,""),NOT(IFERROR(VLOOKUP($H6,INDIRECT("VariableTypes!$A$2:$D"),4,FALSE),FALSE)))</formula>
    </cfRule>
  </conditionalFormatting>
  <conditionalFormatting sqref="I6:L6">
    <cfRule type="expression" dxfId="1633" priority="6" stopIfTrue="1">
      <formula>AND(NE(#REF!,"#"),IFERROR(VLOOKUP($H6,INDIRECT("VariableTypes!$A$2:$D"),4,FALSE),FALSE))</formula>
    </cfRule>
  </conditionalFormatting>
  <conditionalFormatting sqref="D6:G6">
    <cfRule type="expression" dxfId="1632" priority="1" stopIfTrue="1">
      <formula>AND(NE(#REF!,"#"),NE(D6,""),NE(COUNTA($A6:C6),0))</formula>
    </cfRule>
  </conditionalFormatting>
  <conditionalFormatting sqref="G6">
    <cfRule type="expression" dxfId="1631" priority="2" stopIfTrue="1">
      <formula>AND(NE(#REF!,"#"),COUNTBLANK($C6:$F6)&lt;5,ISBLANK($A6))</formula>
    </cfRule>
  </conditionalFormatting>
  <conditionalFormatting sqref="G6">
    <cfRule type="expression" dxfId="1630" priority="3" stopIfTrue="1">
      <formula>AND(NE(#REF!,"#"),NE($G6,""),OR(COUNTBLANK($C6:$F6)=5,NE($A6,""),IFERROR(VLOOKUP($G6,INDIRECT("VariableTypes!A2:A"),1,FALSE),TRUE)))</formula>
    </cfRule>
  </conditionalFormatting>
  <conditionalFormatting sqref="F4:G5">
    <cfRule type="expression" dxfId="1629" priority="15" stopIfTrue="1">
      <formula>AND(NE(#REF!,"#"),NE(F4,""),NE(COUNTA($C4:E4),0))</formula>
    </cfRule>
  </conditionalFormatting>
  <conditionalFormatting sqref="H4">
    <cfRule type="expression" dxfId="1628" priority="16" stopIfTrue="1">
      <formula>AND(NE(#REF!,"#"),NE($H4,""),OR(COUNTBLANK($C4:$G4)=5,NE($C4,""),IFERROR(VLOOKUP($H4,INDIRECT("VariableTypes!A2:A"),1,FALSE),TRUE)))</formula>
    </cfRule>
  </conditionalFormatting>
  <conditionalFormatting sqref="J4:K4">
    <cfRule type="expression" dxfId="1627" priority="17" stopIfTrue="1">
      <formula>AND(NE(#REF!,"#"),NE($J4,""),NOT(IFERROR(VLOOKUP($H4,INDIRECT("VariableTypes!$A$2:$E"),5,FALSE),FALSE)),OR($C4="",#REF!=""))</formula>
    </cfRule>
  </conditionalFormatting>
  <conditionalFormatting sqref="H4">
    <cfRule type="expression" dxfId="1626" priority="18" stopIfTrue="1">
      <formula>AND(NE(#REF!,"#"),COUNTBLANK($C4:$G4)&lt;5,ISBLANK($C4))</formula>
    </cfRule>
  </conditionalFormatting>
  <conditionalFormatting sqref="J4:K4">
    <cfRule type="expression" dxfId="1625" priority="19" stopIfTrue="1">
      <formula>AND(NE(#REF!,"#"),OR(IFERROR(VLOOKUP($H4,INDIRECT("VariableTypes!$A$2:$E"),5,FALSE),FALSE),AND(NE($C4,""),NE(#REF!,""))))</formula>
    </cfRule>
  </conditionalFormatting>
  <conditionalFormatting sqref="D4:E5">
    <cfRule type="expression" dxfId="1624" priority="20" stopIfTrue="1">
      <formula>AND(NE(#REF!,"#"),NE(D4,""),NE(COUNTA($C4:C4),0))</formula>
    </cfRule>
  </conditionalFormatting>
  <dataValidations count="3">
    <dataValidation type="list" allowBlank="1" showInputMessage="1" showErrorMessage="1" sqref="B7 C9:C17 C23:C29 B36 C38:C44 C46:C54 C56:C60 B67 C69:C78 C80:C89 B97 C99:C100 C103 C19:C21" xr:uid="{DB5F7269-A14C-4199-9E5F-717110F0A67F}">
      <formula1>Yesnolist</formula1>
    </dataValidation>
    <dataValidation type="list" allowBlank="1" showInputMessage="1" showErrorMessage="1" sqref="F20 D20" xr:uid="{492A3AF4-9D8B-4A66-859D-F636E280611A}">
      <formula1>Guidelines</formula1>
    </dataValidation>
    <dataValidation type="whole" operator="greaterThanOrEqual" allowBlank="1" showInputMessage="1" showErrorMessage="1" error="Enter a value greater than or equal to 0." sqref="D99" xr:uid="{A4996099-7F09-45C0-BE6D-EB4635CD2BE8}">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FA2E06C-7A46-2444-8E21-C9C37DCE1F35}">
          <x14:formula1>
            <xm:f>'C:\Users\gresb-user\Downloads\[2019_10_04 Due Diligence Tool (Excel Format)_Alternative Design.xlsx]Lists'!#REF!</xm:f>
          </x14:formula1>
          <xm:sqref>B104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outlinePr summaryBelow="0" summaryRight="0"/>
  </sheetPr>
  <dimension ref="A1:V44"/>
  <sheetViews>
    <sheetView showGridLines="0" topLeftCell="B1" workbookViewId="0">
      <pane ySplit="2" topLeftCell="A3" activePane="bottomLeft" state="frozen"/>
      <selection pane="bottomLeft" activeCell="B1" sqref="B1"/>
    </sheetView>
  </sheetViews>
  <sheetFormatPr defaultColWidth="0" defaultRowHeight="15" customHeight="1" zeroHeight="1"/>
  <cols>
    <col min="1" max="1" width="8.09765625" style="36" hidden="1" customWidth="1"/>
    <col min="2" max="3" width="8.09765625" customWidth="1"/>
    <col min="4" max="4" width="16.5" customWidth="1"/>
    <col min="5" max="5" width="16.796875" customWidth="1"/>
    <col min="6" max="9" width="16.5" customWidth="1"/>
    <col min="10" max="10" width="16.69921875" customWidth="1"/>
    <col min="11" max="11" width="16.5" style="248" customWidth="1"/>
    <col min="12" max="12" width="12.59765625" style="154" customWidth="1"/>
    <col min="13" max="13" width="2.19921875" style="126" customWidth="1"/>
    <col min="14" max="22" width="0" hidden="1" customWidth="1"/>
    <col min="23" max="16384" width="11.19921875" hidden="1"/>
  </cols>
  <sheetData>
    <row r="1" spans="1:13" s="281" customFormat="1" ht="16.2">
      <c r="B1" s="255" t="s">
        <v>1164</v>
      </c>
      <c r="D1" s="227"/>
      <c r="E1" s="227"/>
      <c r="F1" s="227"/>
      <c r="G1" s="227"/>
      <c r="H1" s="227"/>
      <c r="I1" s="227"/>
      <c r="J1" s="227"/>
      <c r="K1" s="251"/>
      <c r="L1" s="251">
        <v>43959</v>
      </c>
    </row>
    <row r="2" spans="1:13" s="281" customFormat="1" ht="15.75" customHeight="1">
      <c r="A2" s="256">
        <v>2019</v>
      </c>
      <c r="B2" s="314">
        <v>2020</v>
      </c>
      <c r="C2" s="38" t="s">
        <v>919</v>
      </c>
      <c r="D2" s="38"/>
      <c r="E2" s="38"/>
      <c r="F2" s="38"/>
      <c r="G2" s="38"/>
      <c r="H2" s="38"/>
      <c r="I2" s="39"/>
      <c r="J2" s="39"/>
      <c r="K2" s="39"/>
      <c r="L2" s="39"/>
      <c r="M2" s="39"/>
    </row>
    <row r="3" spans="1:13" s="281" customFormat="1" ht="16.2">
      <c r="B3" s="27"/>
      <c r="C3" s="237"/>
      <c r="D3" s="37"/>
      <c r="E3" s="37"/>
      <c r="F3" s="37"/>
      <c r="G3" s="37"/>
      <c r="H3" s="37"/>
      <c r="I3" s="37"/>
      <c r="J3" s="30"/>
      <c r="K3" s="30"/>
    </row>
    <row r="4" spans="1:13" s="281" customFormat="1" ht="18.600000000000001">
      <c r="A4" s="227"/>
      <c r="C4" s="234" t="s">
        <v>356</v>
      </c>
      <c r="D4" s="222"/>
      <c r="E4" s="222"/>
      <c r="F4" s="37"/>
      <c r="G4" s="37"/>
      <c r="H4" s="37"/>
      <c r="I4" s="37"/>
      <c r="J4" s="30"/>
      <c r="K4" s="30"/>
    </row>
    <row r="5" spans="1:13" s="281" customFormat="1" ht="19.2" thickBot="1">
      <c r="A5" s="227"/>
      <c r="B5" s="254"/>
      <c r="C5" s="110"/>
      <c r="D5" s="222"/>
      <c r="E5" s="222"/>
      <c r="F5" s="37"/>
      <c r="G5" s="37"/>
      <c r="H5" s="37"/>
      <c r="I5" s="37"/>
      <c r="J5" s="30"/>
      <c r="K5" s="30"/>
    </row>
    <row r="6" spans="1:13" s="281" customFormat="1" ht="16.8" thickTop="1">
      <c r="A6" s="265" t="s">
        <v>359</v>
      </c>
      <c r="B6" s="282" t="s">
        <v>358</v>
      </c>
      <c r="C6" s="235" t="s">
        <v>930</v>
      </c>
      <c r="D6" s="233"/>
      <c r="E6" s="233"/>
      <c r="F6" s="233"/>
      <c r="G6" s="233"/>
      <c r="H6" s="232"/>
      <c r="I6" s="232"/>
      <c r="J6" s="232"/>
      <c r="K6" s="232"/>
      <c r="L6" s="232"/>
    </row>
    <row r="7" spans="1:13" s="229" customFormat="1" ht="16.2">
      <c r="A7" s="265"/>
      <c r="B7" s="307" t="s">
        <v>934</v>
      </c>
      <c r="C7" s="237" t="s">
        <v>931</v>
      </c>
      <c r="D7" s="227"/>
      <c r="E7" s="227"/>
      <c r="F7" s="227"/>
      <c r="G7" s="227"/>
      <c r="H7" s="227"/>
      <c r="I7" s="225"/>
      <c r="J7" s="227"/>
      <c r="K7" s="227"/>
      <c r="L7" s="154"/>
    </row>
    <row r="8" spans="1:13" s="248" customFormat="1" ht="16.8" thickBot="1">
      <c r="A8" s="265"/>
      <c r="B8" s="307"/>
      <c r="C8" s="237"/>
      <c r="D8" s="227"/>
      <c r="E8" s="227"/>
      <c r="F8" s="227"/>
      <c r="G8" s="227"/>
      <c r="H8" s="227"/>
      <c r="I8" s="225"/>
      <c r="J8" s="227"/>
      <c r="K8" s="227"/>
      <c r="L8" s="154"/>
    </row>
    <row r="9" spans="1:13" s="36" customFormat="1" ht="16.8" thickTop="1">
      <c r="B9" s="21"/>
      <c r="C9" s="285" t="s">
        <v>360</v>
      </c>
      <c r="D9" s="240"/>
      <c r="E9" s="240"/>
      <c r="F9" s="240"/>
      <c r="G9" s="240"/>
      <c r="H9" s="240"/>
      <c r="I9" s="240"/>
      <c r="J9" s="240"/>
      <c r="K9" s="240"/>
      <c r="L9" s="154"/>
      <c r="M9" s="126"/>
    </row>
    <row r="10" spans="1:13" ht="30">
      <c r="C10" s="515" t="s">
        <v>302</v>
      </c>
      <c r="D10" s="516"/>
      <c r="E10" s="414" t="s">
        <v>362</v>
      </c>
      <c r="F10" s="414" t="s">
        <v>363</v>
      </c>
      <c r="G10" s="414" t="s">
        <v>364</v>
      </c>
      <c r="H10" s="414" t="s">
        <v>365</v>
      </c>
      <c r="I10" s="414" t="s">
        <v>366</v>
      </c>
      <c r="J10" s="414" t="s">
        <v>367</v>
      </c>
      <c r="K10" s="415" t="s">
        <v>368</v>
      </c>
      <c r="L10" s="43"/>
    </row>
    <row r="11" spans="1:13" ht="16.05" customHeight="1">
      <c r="C11" s="517" t="s">
        <v>360</v>
      </c>
      <c r="D11" s="518"/>
      <c r="E11" s="518"/>
      <c r="F11" s="518"/>
      <c r="G11" s="518"/>
      <c r="H11" s="518"/>
      <c r="I11" s="518"/>
      <c r="J11" s="518"/>
      <c r="K11" s="519"/>
      <c r="L11" s="43"/>
    </row>
    <row r="12" spans="1:13" ht="16.2">
      <c r="C12" s="513" t="s">
        <v>934</v>
      </c>
      <c r="D12" s="514"/>
      <c r="E12" s="447" t="s">
        <v>934</v>
      </c>
      <c r="F12" s="448" t="s">
        <v>13</v>
      </c>
      <c r="G12" s="447" t="s">
        <v>934</v>
      </c>
      <c r="H12" s="448" t="s">
        <v>13</v>
      </c>
      <c r="I12" s="448" t="s">
        <v>13</v>
      </c>
      <c r="J12" s="447" t="s">
        <v>934</v>
      </c>
      <c r="K12" s="448" t="s">
        <v>13</v>
      </c>
      <c r="L12" s="43"/>
    </row>
    <row r="13" spans="1:13" ht="16.2">
      <c r="C13" s="510" t="s">
        <v>369</v>
      </c>
      <c r="D13" s="511"/>
      <c r="E13" s="511"/>
      <c r="F13" s="511"/>
      <c r="G13" s="511"/>
      <c r="H13" s="511"/>
      <c r="I13" s="511"/>
      <c r="J13" s="511"/>
      <c r="K13" s="512"/>
      <c r="L13" s="43"/>
    </row>
    <row r="14" spans="1:13" ht="16.2">
      <c r="B14" s="122"/>
      <c r="L14" s="43"/>
    </row>
    <row r="15" spans="1:13" s="281" customFormat="1" ht="16.2">
      <c r="A15" s="222"/>
      <c r="B15" s="227"/>
      <c r="C15" s="264" t="s">
        <v>35</v>
      </c>
      <c r="D15" s="222"/>
      <c r="E15" s="222"/>
      <c r="F15" s="222"/>
      <c r="G15" s="222"/>
      <c r="I15" s="227"/>
      <c r="J15" s="227"/>
      <c r="K15" s="227"/>
      <c r="L15" s="227"/>
    </row>
    <row r="16" spans="1:13" s="281" customFormat="1" ht="16.2">
      <c r="A16" s="222"/>
      <c r="B16" s="227"/>
      <c r="C16" s="498" t="s">
        <v>40</v>
      </c>
      <c r="D16" s="499"/>
      <c r="E16" s="499"/>
      <c r="F16" s="499"/>
      <c r="G16" s="499"/>
      <c r="H16" s="499"/>
      <c r="I16" s="499"/>
      <c r="J16" s="499"/>
      <c r="K16" s="499"/>
      <c r="L16" s="500"/>
    </row>
    <row r="17" spans="1:12" s="281" customFormat="1" ht="16.2">
      <c r="A17" s="222"/>
      <c r="B17" s="227"/>
      <c r="C17" s="501"/>
      <c r="D17" s="502"/>
      <c r="E17" s="502"/>
      <c r="F17" s="502"/>
      <c r="G17" s="502"/>
      <c r="H17" s="502"/>
      <c r="I17" s="502"/>
      <c r="J17" s="502"/>
      <c r="K17" s="502"/>
      <c r="L17" s="503"/>
    </row>
    <row r="18" spans="1:12" ht="16.8" thickBot="1">
      <c r="B18" s="116"/>
      <c r="C18" s="40"/>
      <c r="D18" s="52"/>
      <c r="E18" s="52"/>
      <c r="F18" s="52"/>
      <c r="G18" s="52"/>
      <c r="H18" s="40"/>
      <c r="I18" s="40"/>
      <c r="J18" s="68"/>
      <c r="K18" s="227"/>
      <c r="L18" s="43"/>
    </row>
    <row r="19" spans="1:12" ht="16.8" thickTop="1">
      <c r="A19" s="265" t="s">
        <v>359</v>
      </c>
      <c r="B19" s="282" t="s">
        <v>376</v>
      </c>
      <c r="C19" s="235" t="s">
        <v>932</v>
      </c>
      <c r="D19" s="233"/>
      <c r="E19" s="233"/>
      <c r="F19" s="233"/>
      <c r="G19" s="233"/>
      <c r="H19" s="233"/>
      <c r="I19" s="233"/>
      <c r="J19" s="233"/>
      <c r="K19" s="233"/>
      <c r="L19" s="233"/>
    </row>
    <row r="20" spans="1:12" s="229" customFormat="1" ht="16.2">
      <c r="A20" s="265"/>
      <c r="B20" s="307" t="s">
        <v>934</v>
      </c>
      <c r="C20" s="237" t="s">
        <v>933</v>
      </c>
      <c r="D20" s="227"/>
      <c r="E20" s="227"/>
      <c r="F20" s="227"/>
      <c r="G20" s="227"/>
      <c r="H20" s="227"/>
      <c r="I20" s="225"/>
      <c r="J20" s="227"/>
      <c r="K20" s="227"/>
      <c r="L20" s="225"/>
    </row>
    <row r="21" spans="1:12" s="248" customFormat="1" ht="16.8" thickBot="1">
      <c r="A21" s="265"/>
      <c r="B21" s="307"/>
      <c r="C21" s="237"/>
      <c r="D21" s="227"/>
      <c r="E21" s="227"/>
      <c r="F21" s="227"/>
      <c r="G21" s="227"/>
      <c r="H21" s="227"/>
      <c r="I21" s="225"/>
      <c r="J21" s="227"/>
      <c r="K21" s="227"/>
      <c r="L21" s="225"/>
    </row>
    <row r="22" spans="1:12" ht="16.8" thickTop="1">
      <c r="B22" s="21"/>
      <c r="C22" s="285" t="s">
        <v>205</v>
      </c>
      <c r="D22" s="240"/>
      <c r="E22" s="240"/>
      <c r="F22" s="240"/>
      <c r="G22" s="240"/>
      <c r="H22" s="240"/>
      <c r="I22" s="240"/>
      <c r="J22" s="240"/>
      <c r="K22" s="240"/>
      <c r="L22" s="43"/>
    </row>
    <row r="23" spans="1:12" ht="30">
      <c r="C23" s="515" t="s">
        <v>302</v>
      </c>
      <c r="D23" s="516"/>
      <c r="E23" s="414" t="s">
        <v>362</v>
      </c>
      <c r="F23" s="414" t="s">
        <v>363</v>
      </c>
      <c r="G23" s="414" t="s">
        <v>364</v>
      </c>
      <c r="H23" s="414" t="s">
        <v>365</v>
      </c>
      <c r="I23" s="414" t="s">
        <v>366</v>
      </c>
      <c r="J23" s="414" t="s">
        <v>367</v>
      </c>
      <c r="K23" s="415" t="s">
        <v>368</v>
      </c>
      <c r="L23" s="43"/>
    </row>
    <row r="24" spans="1:12" ht="16.05" customHeight="1">
      <c r="C24" s="517" t="s">
        <v>205</v>
      </c>
      <c r="D24" s="518"/>
      <c r="E24" s="518"/>
      <c r="F24" s="518"/>
      <c r="G24" s="518"/>
      <c r="H24" s="518"/>
      <c r="I24" s="518"/>
      <c r="J24" s="518"/>
      <c r="K24" s="519"/>
      <c r="L24" s="43"/>
    </row>
    <row r="25" spans="1:12" ht="16.2">
      <c r="C25" s="513" t="s">
        <v>934</v>
      </c>
      <c r="D25" s="514"/>
      <c r="E25" s="447" t="s">
        <v>934</v>
      </c>
      <c r="F25" s="448" t="s">
        <v>13</v>
      </c>
      <c r="G25" s="447" t="s">
        <v>934</v>
      </c>
      <c r="H25" s="448" t="s">
        <v>13</v>
      </c>
      <c r="I25" s="448" t="s">
        <v>13</v>
      </c>
      <c r="J25" s="447" t="s">
        <v>934</v>
      </c>
      <c r="K25" s="448" t="s">
        <v>13</v>
      </c>
      <c r="L25" s="43"/>
    </row>
    <row r="26" spans="1:12" ht="16.2">
      <c r="C26" s="510" t="s">
        <v>369</v>
      </c>
      <c r="D26" s="511"/>
      <c r="E26" s="511"/>
      <c r="F26" s="511"/>
      <c r="G26" s="511"/>
      <c r="H26" s="511"/>
      <c r="I26" s="511"/>
      <c r="J26" s="511"/>
      <c r="K26" s="512"/>
      <c r="L26" s="43"/>
    </row>
    <row r="27" spans="1:12" ht="16.2">
      <c r="C27" s="229"/>
      <c r="D27" s="120"/>
      <c r="E27" s="120"/>
      <c r="F27" s="120"/>
      <c r="G27" s="40"/>
      <c r="H27" s="40"/>
      <c r="I27" s="40"/>
      <c r="J27" s="40"/>
      <c r="K27" s="222"/>
      <c r="L27" s="43"/>
    </row>
    <row r="28" spans="1:12" s="281" customFormat="1" ht="16.2">
      <c r="A28" s="222"/>
      <c r="B28" s="227"/>
      <c r="C28" s="264" t="s">
        <v>35</v>
      </c>
      <c r="D28" s="222"/>
      <c r="E28" s="222"/>
      <c r="F28" s="222"/>
      <c r="G28" s="222"/>
      <c r="I28" s="227"/>
      <c r="J28" s="227"/>
      <c r="K28" s="227"/>
      <c r="L28" s="227"/>
    </row>
    <row r="29" spans="1:12" s="281" customFormat="1" ht="16.2">
      <c r="A29" s="222"/>
      <c r="B29" s="227"/>
      <c r="C29" s="498" t="s">
        <v>40</v>
      </c>
      <c r="D29" s="499"/>
      <c r="E29" s="499"/>
      <c r="F29" s="499"/>
      <c r="G29" s="499"/>
      <c r="H29" s="499"/>
      <c r="I29" s="499"/>
      <c r="J29" s="499"/>
      <c r="K29" s="499"/>
      <c r="L29" s="500"/>
    </row>
    <row r="30" spans="1:12" s="281" customFormat="1" ht="16.2">
      <c r="A30" s="222"/>
      <c r="B30" s="227"/>
      <c r="C30" s="501"/>
      <c r="D30" s="502"/>
      <c r="E30" s="502"/>
      <c r="F30" s="502"/>
      <c r="G30" s="502"/>
      <c r="H30" s="502"/>
      <c r="I30" s="502"/>
      <c r="J30" s="502"/>
      <c r="K30" s="502"/>
      <c r="L30" s="503"/>
    </row>
    <row r="31" spans="1:12" ht="16.8" thickBot="1">
      <c r="B31" s="116"/>
      <c r="C31" s="40"/>
      <c r="D31" s="52"/>
      <c r="E31" s="40"/>
      <c r="F31" s="40"/>
      <c r="G31" s="40"/>
      <c r="H31" s="40"/>
      <c r="I31" s="40"/>
      <c r="J31" s="68"/>
      <c r="K31" s="227"/>
      <c r="L31" s="43"/>
    </row>
    <row r="32" spans="1:12" ht="16.8" thickTop="1">
      <c r="A32" s="265" t="s">
        <v>359</v>
      </c>
      <c r="B32" s="282" t="s">
        <v>377</v>
      </c>
      <c r="C32" s="235" t="s">
        <v>935</v>
      </c>
      <c r="D32" s="233"/>
      <c r="E32" s="233"/>
      <c r="F32" s="233"/>
      <c r="G32" s="233"/>
      <c r="H32" s="233"/>
      <c r="I32" s="233"/>
      <c r="J32" s="233"/>
      <c r="K32" s="233"/>
      <c r="L32" s="233"/>
    </row>
    <row r="33" spans="1:12" ht="16.2">
      <c r="A33" s="265"/>
      <c r="B33" s="307" t="s">
        <v>934</v>
      </c>
      <c r="C33" s="237" t="s">
        <v>1434</v>
      </c>
      <c r="D33" s="227"/>
      <c r="E33" s="227"/>
      <c r="F33" s="227"/>
      <c r="G33" s="227"/>
      <c r="H33" s="227"/>
      <c r="I33" s="225"/>
      <c r="J33" s="227"/>
      <c r="K33" s="227"/>
      <c r="L33" s="225"/>
    </row>
    <row r="34" spans="1:12" s="248" customFormat="1" ht="16.8" thickBot="1">
      <c r="A34" s="265"/>
      <c r="B34" s="266"/>
      <c r="C34" s="260"/>
      <c r="D34" s="227"/>
      <c r="E34" s="227"/>
      <c r="F34" s="227"/>
      <c r="G34" s="227"/>
      <c r="H34" s="227"/>
      <c r="I34" s="225"/>
      <c r="J34" s="227"/>
      <c r="K34" s="227"/>
      <c r="L34" s="225"/>
    </row>
    <row r="35" spans="1:12" ht="16.8" thickTop="1">
      <c r="B35" s="116"/>
      <c r="C35" s="285" t="s">
        <v>207</v>
      </c>
      <c r="D35" s="240"/>
      <c r="E35" s="240"/>
      <c r="F35" s="240"/>
      <c r="G35" s="240"/>
      <c r="H35" s="240"/>
      <c r="I35" s="240"/>
      <c r="J35" s="240"/>
      <c r="K35" s="240"/>
      <c r="L35" s="225"/>
    </row>
    <row r="36" spans="1:12" ht="30">
      <c r="C36" s="515" t="s">
        <v>302</v>
      </c>
      <c r="D36" s="516"/>
      <c r="E36" s="414" t="s">
        <v>362</v>
      </c>
      <c r="F36" s="414" t="s">
        <v>363</v>
      </c>
      <c r="G36" s="414" t="s">
        <v>364</v>
      </c>
      <c r="H36" s="414" t="s">
        <v>365</v>
      </c>
      <c r="I36" s="414" t="s">
        <v>366</v>
      </c>
      <c r="J36" s="414" t="s">
        <v>367</v>
      </c>
      <c r="K36" s="415" t="s">
        <v>368</v>
      </c>
      <c r="L36" s="43"/>
    </row>
    <row r="37" spans="1:12" ht="16.05" customHeight="1">
      <c r="C37" s="517" t="s">
        <v>207</v>
      </c>
      <c r="D37" s="518"/>
      <c r="E37" s="518"/>
      <c r="F37" s="518"/>
      <c r="G37" s="518"/>
      <c r="H37" s="518"/>
      <c r="I37" s="518"/>
      <c r="J37" s="518"/>
      <c r="K37" s="519"/>
      <c r="L37" s="43"/>
    </row>
    <row r="38" spans="1:12" ht="16.2">
      <c r="C38" s="513" t="s">
        <v>934</v>
      </c>
      <c r="D38" s="514"/>
      <c r="E38" s="447" t="s">
        <v>934</v>
      </c>
      <c r="F38" s="448" t="s">
        <v>13</v>
      </c>
      <c r="G38" s="447" t="s">
        <v>934</v>
      </c>
      <c r="H38" s="448" t="s">
        <v>13</v>
      </c>
      <c r="I38" s="448" t="s">
        <v>13</v>
      </c>
      <c r="J38" s="447" t="s">
        <v>934</v>
      </c>
      <c r="K38" s="448" t="s">
        <v>13</v>
      </c>
      <c r="L38" s="43"/>
    </row>
    <row r="39" spans="1:12" ht="16.2">
      <c r="C39" s="510" t="s">
        <v>369</v>
      </c>
      <c r="D39" s="511"/>
      <c r="E39" s="511"/>
      <c r="F39" s="511"/>
      <c r="G39" s="511"/>
      <c r="H39" s="511"/>
      <c r="I39" s="511"/>
      <c r="J39" s="511"/>
      <c r="K39" s="512"/>
      <c r="L39" s="43"/>
    </row>
    <row r="40" spans="1:12" ht="16.2">
      <c r="C40" s="123"/>
      <c r="D40" s="75"/>
      <c r="E40" s="75"/>
      <c r="F40" s="75"/>
      <c r="G40" s="75"/>
      <c r="H40" s="75"/>
      <c r="I40" s="75"/>
      <c r="J40" s="75"/>
      <c r="K40" s="75"/>
      <c r="L40" s="43"/>
    </row>
    <row r="41" spans="1:12" s="281" customFormat="1" ht="16.2">
      <c r="A41" s="222"/>
      <c r="B41" s="227"/>
      <c r="C41" s="264" t="s">
        <v>35</v>
      </c>
      <c r="D41" s="222"/>
      <c r="E41" s="222"/>
      <c r="F41" s="222"/>
      <c r="G41" s="222"/>
      <c r="I41" s="227"/>
      <c r="J41" s="227"/>
      <c r="K41" s="227"/>
      <c r="L41" s="227"/>
    </row>
    <row r="42" spans="1:12" s="281" customFormat="1" ht="16.2">
      <c r="A42" s="222"/>
      <c r="B42" s="227"/>
      <c r="C42" s="498" t="s">
        <v>40</v>
      </c>
      <c r="D42" s="499"/>
      <c r="E42" s="499"/>
      <c r="F42" s="499"/>
      <c r="G42" s="499"/>
      <c r="H42" s="499"/>
      <c r="I42" s="499"/>
      <c r="J42" s="499"/>
      <c r="K42" s="499"/>
      <c r="L42" s="500"/>
    </row>
    <row r="43" spans="1:12" s="281" customFormat="1" ht="16.2">
      <c r="A43" s="222"/>
      <c r="B43" s="227"/>
      <c r="C43" s="501"/>
      <c r="D43" s="502"/>
      <c r="E43" s="502"/>
      <c r="F43" s="502"/>
      <c r="G43" s="502"/>
      <c r="H43" s="502"/>
      <c r="I43" s="502"/>
      <c r="J43" s="502"/>
      <c r="K43" s="502"/>
      <c r="L43" s="503"/>
    </row>
    <row r="44" spans="1:12" ht="15" customHeight="1"/>
  </sheetData>
  <sheetProtection sheet="1" insertRows="0" insertHyperlinks="0"/>
  <mergeCells count="15">
    <mergeCell ref="C10:D10"/>
    <mergeCell ref="C11:K11"/>
    <mergeCell ref="C12:D12"/>
    <mergeCell ref="C23:D23"/>
    <mergeCell ref="C24:K24"/>
    <mergeCell ref="C42:L43"/>
    <mergeCell ref="C16:L17"/>
    <mergeCell ref="C29:L30"/>
    <mergeCell ref="C13:K13"/>
    <mergeCell ref="C25:D25"/>
    <mergeCell ref="C26:K26"/>
    <mergeCell ref="C36:D36"/>
    <mergeCell ref="C37:K37"/>
    <mergeCell ref="C38:D38"/>
    <mergeCell ref="C39:K39"/>
  </mergeCells>
  <conditionalFormatting sqref="D18:G18 D31:G31">
    <cfRule type="expression" dxfId="1623" priority="1158" stopIfTrue="1">
      <formula>AND(NE(#REF!,"#"),NE(D18,""),NE(COUNTA($B18:C18),0))</formula>
    </cfRule>
  </conditionalFormatting>
  <conditionalFormatting sqref="H18 H31">
    <cfRule type="expression" dxfId="1622" priority="1159" stopIfTrue="1">
      <formula>AND(NE(#REF!,"#"),NE($H18,""),OR(COUNTBLANK($C18:$G18)=5,NE($B18,""),IFERROR(VLOOKUP($H18,INDIRECT("VariableTypes!A2:A"),1,FALSE),TRUE)))</formula>
    </cfRule>
  </conditionalFormatting>
  <conditionalFormatting sqref="I18 I31">
    <cfRule type="expression" dxfId="1621" priority="1160" stopIfTrue="1">
      <formula>AND(NE(#REF!,"#"),NE($I18,""),NOT(IFERROR(VLOOKUP($H18,INDIRECT("VariableTypes!$A$2:$D"),4,FALSE),FALSE)))</formula>
    </cfRule>
  </conditionalFormatting>
  <conditionalFormatting sqref="H18 H31">
    <cfRule type="expression" dxfId="1620" priority="1161" stopIfTrue="1">
      <formula>AND(NE(#REF!,"#"),COUNTBLANK($C18:$G18)&lt;5,ISBLANK($B18))</formula>
    </cfRule>
  </conditionalFormatting>
  <conditionalFormatting sqref="I18 I31">
    <cfRule type="expression" dxfId="1619" priority="1162" stopIfTrue="1">
      <formula>AND(NE(#REF!,"#"),IFERROR(VLOOKUP($H18,INDIRECT("VariableTypes!$A$2:$D"),4,FALSE),FALSE))</formula>
    </cfRule>
  </conditionalFormatting>
  <conditionalFormatting sqref="E40:H40 E27:H27">
    <cfRule type="expression" dxfId="1618" priority="5398" stopIfTrue="1">
      <formula>AND(NE(#REF!,"#"),NE(E27,""),NE(COUNTA($C27:D27),0))</formula>
    </cfRule>
  </conditionalFormatting>
  <conditionalFormatting sqref="I40 I27">
    <cfRule type="expression" dxfId="1617" priority="5399" stopIfTrue="1">
      <formula>AND(NE(#REF!,"#"),NE($I27,""),OR(COUNTBLANK($D27:$H27)=5,NE($C27,""),IFERROR(VLOOKUP($I27,INDIRECT("VariableTypes!A2:A"),1,FALSE),TRUE)))</formula>
    </cfRule>
  </conditionalFormatting>
  <conditionalFormatting sqref="J40:K40 J27:K27">
    <cfRule type="expression" dxfId="1616" priority="5400" stopIfTrue="1">
      <formula>AND(NE(#REF!,"#"),NE($J27,""),NOT(IFERROR(VLOOKUP($I27,INDIRECT("VariableTypes!$A$2:$D"),4,FALSE),FALSE)))</formula>
    </cfRule>
  </conditionalFormatting>
  <conditionalFormatting sqref="I40 I27">
    <cfRule type="expression" dxfId="1615" priority="5402" stopIfTrue="1">
      <formula>AND(NE(#REF!,"#"),COUNTBLANK($D27:$H27)&lt;5,ISBLANK($C27))</formula>
    </cfRule>
  </conditionalFormatting>
  <conditionalFormatting sqref="J40:K40 J27:K27">
    <cfRule type="expression" dxfId="1614" priority="5404" stopIfTrue="1">
      <formula>AND(NE(#REF!,"#"),IFERROR(VLOOKUP($I27,INDIRECT("VariableTypes!$A$2:$D"),4,FALSE),FALSE))</formula>
    </cfRule>
  </conditionalFormatting>
  <conditionalFormatting sqref="D19:G19">
    <cfRule type="expression" dxfId="1613" priority="68" stopIfTrue="1">
      <formula>AND(NE(#REF!,"#"),NE(D19,""),NE(COUNTA($A19:C19),0))</formula>
    </cfRule>
  </conditionalFormatting>
  <conditionalFormatting sqref="H19:L19">
    <cfRule type="expression" dxfId="1612" priority="72" stopIfTrue="1">
      <formula>AND(NE(#REF!,"#"),COUNTBLANK($C19:$G19)&lt;5,ISBLANK($B19))</formula>
    </cfRule>
  </conditionalFormatting>
  <conditionalFormatting sqref="H19:L19">
    <cfRule type="expression" dxfId="1611" priority="71" stopIfTrue="1">
      <formula>AND(NE(#REF!,"#"),NE($H19,""),OR(COUNTBLANK($C19:$G19)=5,NE($B19,""),IFERROR(VLOOKUP($H19,INDIRECT("VariableTypes!A2:A"),1,FALSE),TRUE)))</formula>
    </cfRule>
  </conditionalFormatting>
  <conditionalFormatting sqref="D32:G32">
    <cfRule type="expression" dxfId="1610" priority="60" stopIfTrue="1">
      <formula>AND(NE(#REF!,"#"),NE(D32,""),NE(COUNTA($A32:C32),0))</formula>
    </cfRule>
  </conditionalFormatting>
  <conditionalFormatting sqref="G19">
    <cfRule type="expression" dxfId="1609" priority="69" stopIfTrue="1">
      <formula>AND(NE(#REF!,"#"),COUNTBLANK($C19:$F19)&lt;5,ISBLANK($A19))</formula>
    </cfRule>
  </conditionalFormatting>
  <conditionalFormatting sqref="G19">
    <cfRule type="expression" dxfId="1608" priority="70" stopIfTrue="1">
      <formula>AND(NE(#REF!,"#"),NE($G19,""),OR(COUNTBLANK($C19:$F19)=5,NE($A19,""),IFERROR(VLOOKUP($G19,INDIRECT("VariableTypes!A2:A"),1,FALSE),TRUE)))</formula>
    </cfRule>
  </conditionalFormatting>
  <conditionalFormatting sqref="D7:H8 D20:H21 D33:H34">
    <cfRule type="expression" dxfId="1607" priority="81" stopIfTrue="1">
      <formula>AND(NE(#REF!,"#"),NE(D7,""),NE(COUNTA($B7:C7),0))</formula>
    </cfRule>
  </conditionalFormatting>
  <conditionalFormatting sqref="H7:H8 H20:H21 H34">
    <cfRule type="expression" dxfId="1606" priority="82" stopIfTrue="1">
      <formula>AND(NE(#REF!,"#"),COUNTBLANK($C7:$G7)&lt;5,ISBLANK($B7))</formula>
    </cfRule>
  </conditionalFormatting>
  <conditionalFormatting sqref="H7:H8 H20:H21 H34">
    <cfRule type="expression" dxfId="1605" priority="83" stopIfTrue="1">
      <formula>AND(NE(#REF!,"#"),NE($H7,""),OR(COUNTBLANK($C7:$G7)=5,NE($B7,""),IFERROR(VLOOKUP($H7,INDIRECT("VariableTypes!A2:A"),1,FALSE),TRUE)))</formula>
    </cfRule>
  </conditionalFormatting>
  <conditionalFormatting sqref="H32:L32">
    <cfRule type="expression" dxfId="1604" priority="64" stopIfTrue="1">
      <formula>AND(NE(#REF!,"#"),COUNTBLANK($C32:$G32)&lt;5,ISBLANK($B32))</formula>
    </cfRule>
  </conditionalFormatting>
  <conditionalFormatting sqref="H32:L32">
    <cfRule type="expression" dxfId="1603" priority="63" stopIfTrue="1">
      <formula>AND(NE(#REF!,"#"),NE($H32,""),OR(COUNTBLANK($C32:$G32)=5,NE($B32,""),IFERROR(VLOOKUP($H32,INDIRECT("VariableTypes!A2:A"),1,FALSE),TRUE)))</formula>
    </cfRule>
  </conditionalFormatting>
  <conditionalFormatting sqref="G32">
    <cfRule type="expression" dxfId="1602" priority="61" stopIfTrue="1">
      <formula>AND(NE(#REF!,"#"),COUNTBLANK($C32:$F32)&lt;5,ISBLANK($A32))</formula>
    </cfRule>
  </conditionalFormatting>
  <conditionalFormatting sqref="G32">
    <cfRule type="expression" dxfId="1601" priority="62" stopIfTrue="1">
      <formula>AND(NE(#REF!,"#"),NE($G32,""),OR(COUNTBLANK($C32:$F32)=5,NE($A32,""),IFERROR(VLOOKUP($G32,INDIRECT("VariableTypes!A2:A"),1,FALSE),TRUE)))</formula>
    </cfRule>
  </conditionalFormatting>
  <conditionalFormatting sqref="E9:H9">
    <cfRule type="expression" dxfId="1600" priority="44" stopIfTrue="1">
      <formula>AND(NE(#REF!,"#"),NE(E9,""),NE(COUNTA($C9:D9),0))</formula>
    </cfRule>
  </conditionalFormatting>
  <conditionalFormatting sqref="I9:K9">
    <cfRule type="expression" dxfId="1599" priority="45" stopIfTrue="1">
      <formula>AND(NE(#REF!,"#"),NE($I9,""),OR(COUNTBLANK($D9:$H9)=5,NE($C9,""),IFERROR(VLOOKUP($I9,INDIRECT("VariableTypes!A2:A"),1,FALSE),TRUE)))</formula>
    </cfRule>
  </conditionalFormatting>
  <conditionalFormatting sqref="I9:K9">
    <cfRule type="expression" dxfId="1598" priority="46" stopIfTrue="1">
      <formula>AND(NE(#REF!,"#"),COUNTBLANK($D9:$H9)&lt;5,ISBLANK($C9))</formula>
    </cfRule>
  </conditionalFormatting>
  <conditionalFormatting sqref="C9">
    <cfRule type="expression" dxfId="1597" priority="47" stopIfTrue="1">
      <formula>AND(NE(#REF!,"#"),NE(C9,""),NE(COUNTA(A9:$C9),0))</formula>
    </cfRule>
  </conditionalFormatting>
  <conditionalFormatting sqref="E22:H22">
    <cfRule type="expression" dxfId="1596" priority="40" stopIfTrue="1">
      <formula>AND(NE(#REF!,"#"),NE(E22,""),NE(COUNTA($C22:D22),0))</formula>
    </cfRule>
  </conditionalFormatting>
  <conditionalFormatting sqref="I22:K22">
    <cfRule type="expression" dxfId="1595" priority="41" stopIfTrue="1">
      <formula>AND(NE(#REF!,"#"),NE($I22,""),OR(COUNTBLANK($D22:$H22)=5,NE($C22,""),IFERROR(VLOOKUP($I22,INDIRECT("VariableTypes!A2:A"),1,FALSE),TRUE)))</formula>
    </cfRule>
  </conditionalFormatting>
  <conditionalFormatting sqref="I22:K22">
    <cfRule type="expression" dxfId="1594" priority="42" stopIfTrue="1">
      <formula>AND(NE(#REF!,"#"),COUNTBLANK($D22:$H22)&lt;5,ISBLANK($C22))</formula>
    </cfRule>
  </conditionalFormatting>
  <conditionalFormatting sqref="C22">
    <cfRule type="expression" dxfId="1593" priority="43" stopIfTrue="1">
      <formula>AND(NE(#REF!,"#"),NE(C22,""),NE(COUNTA(A22:$C22),0))</formula>
    </cfRule>
  </conditionalFormatting>
  <conditionalFormatting sqref="H33">
    <cfRule type="expression" dxfId="1592" priority="9900" stopIfTrue="1">
      <formula>AND(NE(#REF!,"#"),COUNTBLANK($C33:$G33)&lt;5,ISBLANK(#REF!))</formula>
    </cfRule>
  </conditionalFormatting>
  <conditionalFormatting sqref="H33">
    <cfRule type="expression" dxfId="1591" priority="9903" stopIfTrue="1">
      <formula>AND(NE(#REF!,"#"),NE($H33,""),OR(COUNTBLANK($C33:$G33)=5,NE(#REF!,""),IFERROR(VLOOKUP($H33,INDIRECT("VariableTypes!A2:A"),1,FALSE),TRUE)))</formula>
    </cfRule>
  </conditionalFormatting>
  <conditionalFormatting sqref="E35:H35">
    <cfRule type="expression" dxfId="1590" priority="36" stopIfTrue="1">
      <formula>AND(NE(#REF!,"#"),NE(E35,""),NE(COUNTA($C35:D35),0))</formula>
    </cfRule>
  </conditionalFormatting>
  <conditionalFormatting sqref="I35:K35">
    <cfRule type="expression" dxfId="1589" priority="37" stopIfTrue="1">
      <formula>AND(NE(#REF!,"#"),NE($I35,""),OR(COUNTBLANK($D35:$H35)=5,NE($C35,""),IFERROR(VLOOKUP($I35,INDIRECT("VariableTypes!A2:A"),1,FALSE),TRUE)))</formula>
    </cfRule>
  </conditionalFormatting>
  <conditionalFormatting sqref="I35:K35">
    <cfRule type="expression" dxfId="1588" priority="38" stopIfTrue="1">
      <formula>AND(NE(#REF!,"#"),COUNTBLANK($D35:$H35)&lt;5,ISBLANK($C35))</formula>
    </cfRule>
  </conditionalFormatting>
  <conditionalFormatting sqref="C35">
    <cfRule type="expression" dxfId="1587" priority="39" stopIfTrue="1">
      <formula>AND(NE(#REF!,"#"),NE(C35,""),NE(COUNTA(A35:$C35),0))</formula>
    </cfRule>
  </conditionalFormatting>
  <conditionalFormatting sqref="A15:A17">
    <cfRule type="cellIs" dxfId="1586" priority="31" stopIfTrue="1" operator="equal">
      <formula>"include_in_docs"</formula>
    </cfRule>
  </conditionalFormatting>
  <conditionalFormatting sqref="L15">
    <cfRule type="expression" dxfId="1585" priority="32" stopIfTrue="1">
      <formula>AND(NE(#REF!,"#"),NE(L15,""),NE(COUNTA($C15:H15),0))</formula>
    </cfRule>
  </conditionalFormatting>
  <conditionalFormatting sqref="L15">
    <cfRule type="expression" dxfId="1584" priority="33" stopIfTrue="1">
      <formula>AND(NE(#REF!,"#"),COUNTBLANK($C15:$F15)&lt;5,ISBLANK(#REF!))</formula>
    </cfRule>
  </conditionalFormatting>
  <conditionalFormatting sqref="L15">
    <cfRule type="expression" dxfId="1583" priority="34" stopIfTrue="1">
      <formula>AND(NE(#REF!,"#"),NE($G15,""),OR(COUNTBLANK($C15:$F15)=5,NE(#REF!,""),IFERROR(VLOOKUP($G15,INDIRECT("VariableTypes!A2:A"),1,FALSE),TRUE)))</formula>
    </cfRule>
  </conditionalFormatting>
  <conditionalFormatting sqref="D15:G15">
    <cfRule type="expression" dxfId="1582" priority="35" stopIfTrue="1">
      <formula>AND(NE(#REF!,"#"),NE(D15,""),NE(COUNTA($C15:C15),0))</formula>
    </cfRule>
  </conditionalFormatting>
  <conditionalFormatting sqref="A28:A30">
    <cfRule type="cellIs" dxfId="1581" priority="26" stopIfTrue="1" operator="equal">
      <formula>"include_in_docs"</formula>
    </cfRule>
  </conditionalFormatting>
  <conditionalFormatting sqref="L28">
    <cfRule type="expression" dxfId="1580" priority="27" stopIfTrue="1">
      <formula>AND(NE(#REF!,"#"),NE(L28,""),NE(COUNTA($C28:H28),0))</formula>
    </cfRule>
  </conditionalFormatting>
  <conditionalFormatting sqref="L28">
    <cfRule type="expression" dxfId="1579" priority="28" stopIfTrue="1">
      <formula>AND(NE(#REF!,"#"),COUNTBLANK($C28:$F28)&lt;5,ISBLANK(#REF!))</formula>
    </cfRule>
  </conditionalFormatting>
  <conditionalFormatting sqref="L28">
    <cfRule type="expression" dxfId="1578" priority="29" stopIfTrue="1">
      <formula>AND(NE(#REF!,"#"),NE($G28,""),OR(COUNTBLANK($C28:$F28)=5,NE(#REF!,""),IFERROR(VLOOKUP($G28,INDIRECT("VariableTypes!A2:A"),1,FALSE),TRUE)))</formula>
    </cfRule>
  </conditionalFormatting>
  <conditionalFormatting sqref="D28:G28">
    <cfRule type="expression" dxfId="1577" priority="30" stopIfTrue="1">
      <formula>AND(NE(#REF!,"#"),NE(D28,""),NE(COUNTA($C28:C28),0))</formula>
    </cfRule>
  </conditionalFormatting>
  <conditionalFormatting sqref="A41:A43">
    <cfRule type="cellIs" dxfId="1576" priority="21" stopIfTrue="1" operator="equal">
      <formula>"include_in_docs"</formula>
    </cfRule>
  </conditionalFormatting>
  <conditionalFormatting sqref="L41">
    <cfRule type="expression" dxfId="1575" priority="22" stopIfTrue="1">
      <formula>AND(NE(#REF!,"#"),NE(L41,""),NE(COUNTA($C41:H41),0))</formula>
    </cfRule>
  </conditionalFormatting>
  <conditionalFormatting sqref="L41">
    <cfRule type="expression" dxfId="1574" priority="23" stopIfTrue="1">
      <formula>AND(NE(#REF!,"#"),COUNTBLANK($C41:$F41)&lt;5,ISBLANK(#REF!))</formula>
    </cfRule>
  </conditionalFormatting>
  <conditionalFormatting sqref="L41">
    <cfRule type="expression" dxfId="1573" priority="24" stopIfTrue="1">
      <formula>AND(NE(#REF!,"#"),NE($G41,""),OR(COUNTBLANK($C41:$F41)=5,NE(#REF!,""),IFERROR(VLOOKUP($G41,INDIRECT("VariableTypes!A2:A"),1,FALSE),TRUE)))</formula>
    </cfRule>
  </conditionalFormatting>
  <conditionalFormatting sqref="D41:G41">
    <cfRule type="expression" dxfId="1572" priority="25" stopIfTrue="1">
      <formula>AND(NE(#REF!,"#"),NE(D41,""),NE(COUNTA($C41:C41),0))</formula>
    </cfRule>
  </conditionalFormatting>
  <conditionalFormatting sqref="D3:G3">
    <cfRule type="expression" dxfId="1571" priority="8" stopIfTrue="1">
      <formula>AND(NE(#REF!,"#"),NE(D3,""),NE(COUNTA($B3:C3),0))</formula>
    </cfRule>
  </conditionalFormatting>
  <conditionalFormatting sqref="H3 H5">
    <cfRule type="expression" dxfId="1570" priority="9" stopIfTrue="1">
      <formula>AND(NE(#REF!,"#"),NE($H3,""),OR(COUNTBLANK($C3:$G3)=5,NE($B3,""),IFERROR(VLOOKUP($H3,INDIRECT("VariableTypes!A2:A"),1,FALSE),TRUE)))</formula>
    </cfRule>
  </conditionalFormatting>
  <conditionalFormatting sqref="I3:I5">
    <cfRule type="expression" dxfId="1569" priority="10" stopIfTrue="1">
      <formula>AND(NE(#REF!,"#"),NE($I3,""),NOT(IFERROR(VLOOKUP($H3,INDIRECT("VariableTypes!$A$2:$D"),4,FALSE),FALSE)))</formula>
    </cfRule>
  </conditionalFormatting>
  <conditionalFormatting sqref="J3:K3 J5:K5">
    <cfRule type="expression" dxfId="1568" priority="11" stopIfTrue="1">
      <formula>AND(NE(#REF!,"#"),NE($J3,""),NOT(IFERROR(VLOOKUP($H3,INDIRECT("VariableTypes!$A$2:$E"),5,FALSE),FALSE)),OR($B3="",$C3=""))</formula>
    </cfRule>
  </conditionalFormatting>
  <conditionalFormatting sqref="H3 H5">
    <cfRule type="expression" dxfId="1567" priority="12" stopIfTrue="1">
      <formula>AND(NE(#REF!,"#"),COUNTBLANK($C3:$G3)&lt;5,ISBLANK($B3))</formula>
    </cfRule>
  </conditionalFormatting>
  <conditionalFormatting sqref="I3:I5">
    <cfRule type="expression" dxfId="1566" priority="13" stopIfTrue="1">
      <formula>AND(NE(#REF!,"#"),IFERROR(VLOOKUP($H3,INDIRECT("VariableTypes!$A$2:$D"),4,FALSE),FALSE))</formula>
    </cfRule>
  </conditionalFormatting>
  <conditionalFormatting sqref="J3:K3 J5:K5">
    <cfRule type="expression" dxfId="1565" priority="14" stopIfTrue="1">
      <formula>AND(NE(#REF!,"#"),OR(IFERROR(VLOOKUP($H3,INDIRECT("VariableTypes!$A$2:$E"),5,FALSE),FALSE),AND(NE($B3,""),NE($C3,""))))</formula>
    </cfRule>
  </conditionalFormatting>
  <conditionalFormatting sqref="H6">
    <cfRule type="expression" dxfId="1564" priority="7" stopIfTrue="1">
      <formula>AND(NE(#REF!,"#"),COUNTBLANK($C6:$G6)&lt;5,ISBLANK($B6))</formula>
    </cfRule>
  </conditionalFormatting>
  <conditionalFormatting sqref="H6">
    <cfRule type="expression" dxfId="1563" priority="4" stopIfTrue="1">
      <formula>AND(NE(#REF!,"#"),NE($H6,""),OR(COUNTBLANK($C6:$G6)=5,NE($B6,""),IFERROR(VLOOKUP($H6,INDIRECT("VariableTypes!A2:A"),1,FALSE),TRUE)))</formula>
    </cfRule>
  </conditionalFormatting>
  <conditionalFormatting sqref="I6:L6">
    <cfRule type="expression" dxfId="1562" priority="5" stopIfTrue="1">
      <formula>AND(NE(#REF!,"#"),NE($I6,""),NOT(IFERROR(VLOOKUP($H6,INDIRECT("VariableTypes!$A$2:$D"),4,FALSE),FALSE)))</formula>
    </cfRule>
  </conditionalFormatting>
  <conditionalFormatting sqref="I6:L6">
    <cfRule type="expression" dxfId="1561" priority="6" stopIfTrue="1">
      <formula>AND(NE(#REF!,"#"),IFERROR(VLOOKUP($H6,INDIRECT("VariableTypes!$A$2:$D"),4,FALSE),FALSE))</formula>
    </cfRule>
  </conditionalFormatting>
  <conditionalFormatting sqref="D6:G6">
    <cfRule type="expression" dxfId="1560" priority="1" stopIfTrue="1">
      <formula>AND(NE(#REF!,"#"),NE(D6,""),NE(COUNTA($A6:C6),0))</formula>
    </cfRule>
  </conditionalFormatting>
  <conditionalFormatting sqref="G6">
    <cfRule type="expression" dxfId="1559" priority="2" stopIfTrue="1">
      <formula>AND(NE(#REF!,"#"),COUNTBLANK($C6:$F6)&lt;5,ISBLANK($A6))</formula>
    </cfRule>
  </conditionalFormatting>
  <conditionalFormatting sqref="G6">
    <cfRule type="expression" dxfId="1558" priority="3" stopIfTrue="1">
      <formula>AND(NE(#REF!,"#"),NE($G6,""),OR(COUNTBLANK($C6:$F6)=5,NE($A6,""),IFERROR(VLOOKUP($G6,INDIRECT("VariableTypes!A2:A"),1,FALSE),TRUE)))</formula>
    </cfRule>
  </conditionalFormatting>
  <conditionalFormatting sqref="F4:G5">
    <cfRule type="expression" dxfId="1557" priority="15" stopIfTrue="1">
      <formula>AND(NE(#REF!,"#"),NE(F4,""),NE(COUNTA($C4:E4),0))</formula>
    </cfRule>
  </conditionalFormatting>
  <conditionalFormatting sqref="H4">
    <cfRule type="expression" dxfId="1556" priority="16" stopIfTrue="1">
      <formula>AND(NE(#REF!,"#"),NE($H4,""),OR(COUNTBLANK($C4:$G4)=5,NE($C4,""),IFERROR(VLOOKUP($H4,INDIRECT("VariableTypes!A2:A"),1,FALSE),TRUE)))</formula>
    </cfRule>
  </conditionalFormatting>
  <conditionalFormatting sqref="J4:K4">
    <cfRule type="expression" dxfId="1555" priority="17" stopIfTrue="1">
      <formula>AND(NE(#REF!,"#"),NE($J4,""),NOT(IFERROR(VLOOKUP($H4,INDIRECT("VariableTypes!$A$2:$E"),5,FALSE),FALSE)),OR($C4="",#REF!=""))</formula>
    </cfRule>
  </conditionalFormatting>
  <conditionalFormatting sqref="H4">
    <cfRule type="expression" dxfId="1554" priority="18" stopIfTrue="1">
      <formula>AND(NE(#REF!,"#"),COUNTBLANK($C4:$G4)&lt;5,ISBLANK($C4))</formula>
    </cfRule>
  </conditionalFormatting>
  <conditionalFormatting sqref="J4:K4">
    <cfRule type="expression" dxfId="1553" priority="19" stopIfTrue="1">
      <formula>AND(NE(#REF!,"#"),OR(IFERROR(VLOOKUP($H4,INDIRECT("VariableTypes!$A$2:$E"),5,FALSE),FALSE),AND(NE($C4,""),NE(#REF!,""))))</formula>
    </cfRule>
  </conditionalFormatting>
  <conditionalFormatting sqref="D4:E5">
    <cfRule type="expression" dxfId="1552" priority="20" stopIfTrue="1">
      <formula>AND(NE(#REF!,"#"),NE(D4,""),NE(COUNTA($C4:C4),0))</formula>
    </cfRule>
  </conditionalFormatting>
  <dataValidations count="1">
    <dataValidation type="list" allowBlank="1" showInputMessage="1" showErrorMessage="1" sqref="B7:B8 B20:B21 B33" xr:uid="{5702795D-90A9-40C8-B911-23D39CE2DF38}">
      <formula1>Yesnolist</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promptTitle="Select the category" xr:uid="{F04EA2EE-785B-4E3C-8B34-A2F5DEDAB16E}">
          <x14:formula1>
            <xm:f>Lists!$J$3:$J$10</xm:f>
          </x14:formula1>
          <xm:sqref>E12 E38 E25</xm:sqref>
        </x14:dataValidation>
        <x14:dataValidation type="list" allowBlank="1" showInputMessage="1" showErrorMessage="1" promptTitle="Select the incentive" xr:uid="{8A5B4237-321F-4666-9594-40D6972618EB}">
          <x14:formula1>
            <xm:f>Lists!$K$3:$K$6</xm:f>
          </x14:formula1>
          <xm:sqref>G12 G38 G25</xm:sqref>
        </x14:dataValidation>
        <x14:dataValidation type="list" allowBlank="1" showInputMessage="1" showErrorMessage="1" xr:uid="{43C49D28-81D7-4882-81E9-7DA9832D6499}">
          <x14:formula1>
            <xm:f>Lists!$L$3:$L$6</xm:f>
          </x14:formula1>
          <xm:sqref>J12 J38 J25</xm:sqref>
        </x14:dataValidation>
        <x14:dataValidation type="list" allowBlank="1" showInputMessage="1" showErrorMessage="1" promptTitle="Select issue" xr:uid="{F010B0A5-0C4C-4909-A980-D87913EBBE53}">
          <x14:formula1>
            <xm:f>Lists!$B$3:$B$17</xm:f>
          </x14:formula1>
          <xm:sqref>C12</xm:sqref>
        </x14:dataValidation>
        <x14:dataValidation type="list" allowBlank="1" showInputMessage="1" showErrorMessage="1" promptTitle="Select issue" xr:uid="{5E564F5A-C48B-4B04-B2E2-C49FA7F3650C}">
          <x14:formula1>
            <xm:f>Lists!$C$3:$C$20</xm:f>
          </x14:formula1>
          <xm:sqref>C25</xm:sqref>
        </x14:dataValidation>
        <x14:dataValidation type="list" allowBlank="1" showInputMessage="1" showErrorMessage="1" promptTitle="Select issue" xr:uid="{C5D6ABD2-85A1-4EAD-8E7E-060837FDB99D}">
          <x14:formula1>
            <xm:f>Lists!$D$3:$D$20</xm:f>
          </x14:formula1>
          <xm:sqref>C38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80</vt:i4>
      </vt:variant>
    </vt:vector>
  </HeadingPairs>
  <TitlesOfParts>
    <vt:vector size="103" baseType="lpstr">
      <vt:lpstr>About</vt:lpstr>
      <vt:lpstr>Contents</vt:lpstr>
      <vt:lpstr>E&amp;RC</vt:lpstr>
      <vt:lpstr>LE</vt:lpstr>
      <vt:lpstr>PO</vt:lpstr>
      <vt:lpstr>RP</vt:lpstr>
      <vt:lpstr>RM</vt:lpstr>
      <vt:lpstr>SE</vt:lpstr>
      <vt:lpstr>IM</vt:lpstr>
      <vt:lpstr>OI</vt:lpstr>
      <vt:lpstr>EN</vt:lpstr>
      <vt:lpstr>GH</vt:lpstr>
      <vt:lpstr>AP</vt:lpstr>
      <vt:lpstr>WT</vt:lpstr>
      <vt:lpstr>WS</vt:lpstr>
      <vt:lpstr>BI</vt:lpstr>
      <vt:lpstr>HS</vt:lpstr>
      <vt:lpstr>EM</vt:lpstr>
      <vt:lpstr>CU</vt:lpstr>
      <vt:lpstr>CA</vt:lpstr>
      <vt:lpstr>Resilience</vt:lpstr>
      <vt:lpstr>Lists</vt:lpstr>
      <vt:lpstr>Sector Activity Metrics</vt:lpstr>
      <vt:lpstr>AirportCompanies</vt:lpstr>
      <vt:lpstr>CarParkCompanies</vt:lpstr>
      <vt:lpstr>Categories</vt:lpstr>
      <vt:lpstr>Certifications</vt:lpstr>
      <vt:lpstr>Contractors_FTE</vt:lpstr>
      <vt:lpstr>Countries</vt:lpstr>
      <vt:lpstr>Currencies</vt:lpstr>
      <vt:lpstr>Currency</vt:lpstr>
      <vt:lpstr>Data</vt:lpstr>
      <vt:lpstr>DataDistributionCompanies</vt:lpstr>
      <vt:lpstr>DataStorage</vt:lpstr>
      <vt:lpstr>DataTransmission</vt:lpstr>
      <vt:lpstr>DefenceServices</vt:lpstr>
      <vt:lpstr>DistrictCoolingHeatingCompanies</vt:lpstr>
      <vt:lpstr>Diversified</vt:lpstr>
      <vt:lpstr>EducationServices</vt:lpstr>
      <vt:lpstr>ElectricityDistributionCompanies</vt:lpstr>
      <vt:lpstr>ElectricityTransmissionNetwork</vt:lpstr>
      <vt:lpstr>Employees_FTE</vt:lpstr>
      <vt:lpstr>Energy</vt:lpstr>
      <vt:lpstr>Energy_Cons</vt:lpstr>
      <vt:lpstr>Energy_Exp</vt:lpstr>
      <vt:lpstr>EnergyResourceProcessingCompanies</vt:lpstr>
      <vt:lpstr>EnergyResourceStorageCompanies</vt:lpstr>
      <vt:lpstr>Environmental</vt:lpstr>
      <vt:lpstr>EnvironmentalManagement</vt:lpstr>
      <vt:lpstr>GasDistributionCompanies</vt:lpstr>
      <vt:lpstr>GAV</vt:lpstr>
      <vt:lpstr>GHG_Gross</vt:lpstr>
      <vt:lpstr>GHG_Net</vt:lpstr>
      <vt:lpstr>GovernmentServices</vt:lpstr>
      <vt:lpstr>Guidelines</vt:lpstr>
      <vt:lpstr>Habitat</vt:lpstr>
      <vt:lpstr>HealthandSocialCareServices</vt:lpstr>
      <vt:lpstr>hrs_Cont</vt:lpstr>
      <vt:lpstr>hrs_Emp</vt:lpstr>
      <vt:lpstr>HydroelectricPowerGeneration</vt:lpstr>
      <vt:lpstr>Impact_Value</vt:lpstr>
      <vt:lpstr>Incentives</vt:lpstr>
      <vt:lpstr>IndependentPowerProducers</vt:lpstr>
      <vt:lpstr>IndependentWaterandPowerProducers</vt:lpstr>
      <vt:lpstr>issues_env</vt:lpstr>
      <vt:lpstr>Issues_gov</vt:lpstr>
      <vt:lpstr>Issues_soc</vt:lpstr>
      <vt:lpstr>LTI_Cont</vt:lpstr>
      <vt:lpstr>LTI_Emp</vt:lpstr>
      <vt:lpstr>Month</vt:lpstr>
      <vt:lpstr>NaturalResourcesTransportationCompanies</vt:lpstr>
      <vt:lpstr>Network</vt:lpstr>
      <vt:lpstr>Other</vt:lpstr>
      <vt:lpstr>OtherRenewablePowerGeneration</vt:lpstr>
      <vt:lpstr>OtherRenewableTechnologies</vt:lpstr>
      <vt:lpstr>OtherTransport</vt:lpstr>
      <vt:lpstr>Output</vt:lpstr>
      <vt:lpstr>Phase</vt:lpstr>
      <vt:lpstr>PortCompanies</vt:lpstr>
      <vt:lpstr>Power</vt:lpstr>
      <vt:lpstr>RailCompanies</vt:lpstr>
      <vt:lpstr>RecreationalFacilities</vt:lpstr>
      <vt:lpstr>Renewable</vt:lpstr>
      <vt:lpstr>Revenue</vt:lpstr>
      <vt:lpstr>RoadCompanies</vt:lpstr>
      <vt:lpstr>Schemes</vt:lpstr>
      <vt:lpstr>Social</vt:lpstr>
      <vt:lpstr>SolarPowerGeneration</vt:lpstr>
      <vt:lpstr>Status</vt:lpstr>
      <vt:lpstr>Superclass</vt:lpstr>
      <vt:lpstr>Transport</vt:lpstr>
      <vt:lpstr>TRI_Cont</vt:lpstr>
      <vt:lpstr>TRI_Emp</vt:lpstr>
      <vt:lpstr>UrbanCommuterCompanies</vt:lpstr>
      <vt:lpstr>Waste</vt:lpstr>
      <vt:lpstr>WasteTreatment</vt:lpstr>
      <vt:lpstr>WastewaterTreatment</vt:lpstr>
      <vt:lpstr>Water_Dis</vt:lpstr>
      <vt:lpstr>Water_Withdr</vt:lpstr>
      <vt:lpstr>WaterandSewerageCompanies</vt:lpstr>
      <vt:lpstr>WaterSupplyandTreatment</vt:lpstr>
      <vt:lpstr>WindPowerGeneration</vt:lpstr>
      <vt:lpstr>Yesnolist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Gresb Admin 2</dc:creator>
  <cp:keywords/>
  <dc:description/>
  <cp:lastModifiedBy>Cathy Granneman</cp:lastModifiedBy>
  <dcterms:created xsi:type="dcterms:W3CDTF">2020-02-06T10:08:13Z</dcterms:created>
  <dcterms:modified xsi:type="dcterms:W3CDTF">2020-05-08T15:50:02Z</dcterms:modified>
  <cp:category/>
</cp:coreProperties>
</file>